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ja\Desktop\"/>
    </mc:Choice>
  </mc:AlternateContent>
  <bookViews>
    <workbookView xWindow="0" yWindow="0" windowWidth="25440" windowHeight="11130" activeTab="1"/>
  </bookViews>
  <sheets>
    <sheet name="opći dio I" sheetId="1" r:id="rId1"/>
    <sheet name="opći dio II" sheetId="2" r:id="rId2"/>
    <sheet name=" posebni dio I" sheetId="3" r:id="rId3"/>
    <sheet name="posebni dio II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4" l="1"/>
  <c r="B69" i="4"/>
  <c r="C27" i="1" l="1"/>
  <c r="C9" i="1"/>
  <c r="C13" i="1"/>
  <c r="C15" i="1"/>
  <c r="C17" i="1"/>
  <c r="C19" i="1"/>
  <c r="C21" i="1"/>
  <c r="C29" i="1" l="1"/>
  <c r="B9" i="1"/>
  <c r="B13" i="1"/>
  <c r="B15" i="1"/>
  <c r="B17" i="1"/>
  <c r="B19" i="1"/>
  <c r="B21" i="1"/>
  <c r="B26" i="1" s="1"/>
  <c r="B34" i="1"/>
  <c r="B38" i="1"/>
  <c r="B43" i="1"/>
  <c r="B45" i="1"/>
  <c r="B47" i="1"/>
  <c r="D9" i="1"/>
  <c r="D13" i="1"/>
  <c r="D15" i="1"/>
  <c r="D17" i="1"/>
  <c r="D19" i="1"/>
  <c r="D21" i="1"/>
  <c r="D26" i="1" s="1"/>
  <c r="E21" i="1"/>
  <c r="E23" i="1" s="1"/>
  <c r="F21" i="1"/>
  <c r="F26" i="1" s="1"/>
  <c r="E25" i="1"/>
  <c r="F25" i="1"/>
  <c r="C34" i="1"/>
  <c r="D34" i="1"/>
  <c r="C38" i="1"/>
  <c r="D38" i="1"/>
  <c r="C43" i="1"/>
  <c r="D43" i="1"/>
  <c r="C45" i="1"/>
  <c r="D45" i="1"/>
  <c r="F45" i="1"/>
  <c r="F49" i="1" s="1"/>
  <c r="C47" i="1"/>
  <c r="D47" i="1"/>
  <c r="E49" i="1"/>
  <c r="E51" i="1"/>
  <c r="F51" i="1"/>
  <c r="E52" i="1"/>
  <c r="D25" i="1" l="1"/>
  <c r="C51" i="1"/>
  <c r="F27" i="1"/>
  <c r="F29" i="1" s="1"/>
  <c r="B49" i="1"/>
  <c r="B25" i="1"/>
  <c r="B27" i="1" s="1"/>
  <c r="B29" i="1" s="1"/>
  <c r="B23" i="1"/>
  <c r="D27" i="1"/>
  <c r="D29" i="1" s="1"/>
  <c r="B51" i="1"/>
  <c r="B53" i="1" s="1"/>
  <c r="E53" i="1"/>
  <c r="D49" i="1"/>
  <c r="D23" i="1"/>
  <c r="D51" i="1"/>
  <c r="E26" i="1"/>
  <c r="E27" i="1" s="1"/>
  <c r="E29" i="1" s="1"/>
  <c r="F52" i="1"/>
  <c r="F53" i="1" s="1"/>
  <c r="D52" i="1"/>
  <c r="F23" i="1"/>
  <c r="C52" i="1"/>
  <c r="C53" i="1" s="1"/>
  <c r="C49" i="1"/>
  <c r="F36" i="3"/>
  <c r="G36" i="3"/>
  <c r="E34" i="3"/>
  <c r="D31" i="3"/>
  <c r="D34" i="3"/>
  <c r="D53" i="1" l="1"/>
  <c r="D36" i="3"/>
  <c r="F19" i="3" l="1"/>
  <c r="D65" i="4"/>
  <c r="G19" i="3" l="1"/>
  <c r="D85" i="4"/>
  <c r="C85" i="4"/>
  <c r="C65" i="4"/>
  <c r="D73" i="4"/>
  <c r="D69" i="4"/>
  <c r="C64" i="4" l="1"/>
  <c r="G56" i="3"/>
  <c r="F56" i="3"/>
  <c r="E56" i="3"/>
  <c r="D56" i="3"/>
  <c r="C56" i="3"/>
  <c r="E54" i="3"/>
  <c r="D54" i="3"/>
  <c r="C54" i="3"/>
  <c r="E85" i="4" l="1"/>
  <c r="E73" i="4"/>
  <c r="D24" i="2"/>
  <c r="D20" i="2"/>
  <c r="D30" i="2"/>
  <c r="E30" i="2"/>
  <c r="F30" i="2"/>
  <c r="G30" i="2"/>
  <c r="D29" i="2"/>
  <c r="E29" i="2"/>
  <c r="F29" i="2"/>
  <c r="G29" i="2"/>
  <c r="C103" i="4"/>
  <c r="C142" i="4"/>
  <c r="B142" i="4"/>
  <c r="C139" i="4"/>
  <c r="B139" i="4"/>
  <c r="C135" i="4"/>
  <c r="C125" i="4"/>
  <c r="C124" i="4" s="1"/>
  <c r="C123" i="4" s="1"/>
  <c r="C122" i="4" s="1"/>
  <c r="C121" i="4" s="1"/>
  <c r="C120" i="4" s="1"/>
  <c r="C119" i="4" s="1"/>
  <c r="C118" i="4" s="1"/>
  <c r="C117" i="4" s="1"/>
  <c r="C17" i="4" s="1"/>
  <c r="C115" i="4"/>
  <c r="B115" i="4"/>
  <c r="C112" i="4"/>
  <c r="B112" i="4"/>
  <c r="C101" i="4"/>
  <c r="C99" i="4"/>
  <c r="C94" i="4"/>
  <c r="C83" i="4"/>
  <c r="C63" i="4"/>
  <c r="C62" i="4" s="1"/>
  <c r="C61" i="4" s="1"/>
  <c r="C60" i="4" s="1"/>
  <c r="C59" i="4" s="1"/>
  <c r="C56" i="4"/>
  <c r="C55" i="4" s="1"/>
  <c r="C54" i="4" s="1"/>
  <c r="C53" i="4" s="1"/>
  <c r="C52" i="4" s="1"/>
  <c r="C51" i="4" s="1"/>
  <c r="C50" i="4" s="1"/>
  <c r="C45" i="4"/>
  <c r="C44" i="4" s="1"/>
  <c r="D45" i="4"/>
  <c r="D44" i="4" s="1"/>
  <c r="E45" i="4"/>
  <c r="E44" i="4" s="1"/>
  <c r="E14" i="4" s="1"/>
  <c r="F45" i="4"/>
  <c r="F44" i="4" s="1"/>
  <c r="C37" i="4"/>
  <c r="C36" i="4" s="1"/>
  <c r="C35" i="4" s="1"/>
  <c r="C34" i="4" s="1"/>
  <c r="C33" i="4" s="1"/>
  <c r="C32" i="4" s="1"/>
  <c r="C31" i="4" s="1"/>
  <c r="D37" i="4"/>
  <c r="D36" i="4" s="1"/>
  <c r="D35" i="4" s="1"/>
  <c r="D34" i="4" s="1"/>
  <c r="D33" i="4" s="1"/>
  <c r="D32" i="4" s="1"/>
  <c r="D31" i="4" s="1"/>
  <c r="E36" i="4"/>
  <c r="E35" i="4" s="1"/>
  <c r="E34" i="4" s="1"/>
  <c r="E33" i="4" s="1"/>
  <c r="E32" i="4" s="1"/>
  <c r="E31" i="4" s="1"/>
  <c r="F36" i="4"/>
  <c r="F35" i="4" s="1"/>
  <c r="F34" i="4" s="1"/>
  <c r="F33" i="4" s="1"/>
  <c r="F32" i="4" s="1"/>
  <c r="F31" i="4" s="1"/>
  <c r="C27" i="4"/>
  <c r="C26" i="4" s="1"/>
  <c r="C25" i="4" s="1"/>
  <c r="C24" i="4" s="1"/>
  <c r="C23" i="4" s="1"/>
  <c r="C22" i="4" s="1"/>
  <c r="C21" i="4" s="1"/>
  <c r="B94" i="4"/>
  <c r="C58" i="4" l="1"/>
  <c r="C15" i="4"/>
  <c r="C82" i="4"/>
  <c r="C81" i="4" s="1"/>
  <c r="C80" i="4" s="1"/>
  <c r="C79" i="4" s="1"/>
  <c r="C78" i="4" s="1"/>
  <c r="C77" i="4" s="1"/>
  <c r="C76" i="4" s="1"/>
  <c r="C18" i="4" s="1"/>
  <c r="D31" i="2"/>
  <c r="F31" i="2"/>
  <c r="E31" i="2"/>
  <c r="G31" i="2"/>
  <c r="D56" i="4"/>
  <c r="D55" i="4" s="1"/>
  <c r="D54" i="4" s="1"/>
  <c r="D53" i="4" s="1"/>
  <c r="D52" i="4" s="1"/>
  <c r="D51" i="4" s="1"/>
  <c r="D50" i="4" s="1"/>
  <c r="C48" i="4"/>
  <c r="C47" i="4" s="1"/>
  <c r="C16" i="4" s="1"/>
  <c r="D64" i="4"/>
  <c r="D63" i="4" s="1"/>
  <c r="D62" i="4" s="1"/>
  <c r="D61" i="4" s="1"/>
  <c r="D60" i="4" s="1"/>
  <c r="D59" i="4" s="1"/>
  <c r="D15" i="4" s="1"/>
  <c r="D139" i="4"/>
  <c r="C134" i="4"/>
  <c r="C133" i="4" s="1"/>
  <c r="C132" i="4" s="1"/>
  <c r="C131" i="4" s="1"/>
  <c r="C130" i="4" s="1"/>
  <c r="C129" i="4" s="1"/>
  <c r="C128" i="4" s="1"/>
  <c r="C127" i="4" s="1"/>
  <c r="C19" i="4" s="1"/>
  <c r="D115" i="4"/>
  <c r="D103" i="4"/>
  <c r="D27" i="4"/>
  <c r="D26" i="4" s="1"/>
  <c r="D25" i="4" s="1"/>
  <c r="D24" i="4" s="1"/>
  <c r="D23" i="4" s="1"/>
  <c r="D22" i="4" s="1"/>
  <c r="D21" i="4" s="1"/>
  <c r="C14" i="4"/>
  <c r="C111" i="4"/>
  <c r="C110" i="4" s="1"/>
  <c r="C109" i="4" s="1"/>
  <c r="C108" i="4" s="1"/>
  <c r="C107" i="4" s="1"/>
  <c r="C106" i="4" s="1"/>
  <c r="C105" i="4" s="1"/>
  <c r="C10" i="4" s="1"/>
  <c r="C93" i="4"/>
  <c r="C92" i="4" s="1"/>
  <c r="C91" i="4" s="1"/>
  <c r="C90" i="4" s="1"/>
  <c r="C89" i="4" s="1"/>
  <c r="C88" i="4" s="1"/>
  <c r="C87" i="4" s="1"/>
  <c r="C13" i="4" s="1"/>
  <c r="F14" i="4"/>
  <c r="D14" i="4"/>
  <c r="B135" i="4"/>
  <c r="B134" i="4" s="1"/>
  <c r="B133" i="4" s="1"/>
  <c r="B132" i="4" s="1"/>
  <c r="B131" i="4" s="1"/>
  <c r="B130" i="4" s="1"/>
  <c r="B129" i="4" s="1"/>
  <c r="B128" i="4" s="1"/>
  <c r="B127" i="4" s="1"/>
  <c r="B125" i="4"/>
  <c r="B124" i="4" s="1"/>
  <c r="B123" i="4" s="1"/>
  <c r="B122" i="4" s="1"/>
  <c r="B121" i="4" s="1"/>
  <c r="B120" i="4" s="1"/>
  <c r="B119" i="4" s="1"/>
  <c r="B118" i="4" s="1"/>
  <c r="B117" i="4" s="1"/>
  <c r="B17" i="4" s="1"/>
  <c r="B111" i="4"/>
  <c r="B109" i="4" s="1"/>
  <c r="B108" i="4" s="1"/>
  <c r="B107" i="4" s="1"/>
  <c r="B106" i="4" s="1"/>
  <c r="B105" i="4" s="1"/>
  <c r="B103" i="4"/>
  <c r="B101" i="4"/>
  <c r="B99" i="4"/>
  <c r="B83" i="4"/>
  <c r="B82" i="4" s="1"/>
  <c r="B81" i="4" s="1"/>
  <c r="B80" i="4" s="1"/>
  <c r="B79" i="4" s="1"/>
  <c r="B78" i="4" s="1"/>
  <c r="B77" i="4" s="1"/>
  <c r="B76" i="4" s="1"/>
  <c r="B18" i="4" s="1"/>
  <c r="B65" i="4"/>
  <c r="B64" i="4" s="1"/>
  <c r="B56" i="4"/>
  <c r="B55" i="4" s="1"/>
  <c r="B54" i="4" s="1"/>
  <c r="B53" i="4" s="1"/>
  <c r="B52" i="4" s="1"/>
  <c r="B51" i="4" s="1"/>
  <c r="B50" i="4" s="1"/>
  <c r="B48" i="4"/>
  <c r="B47" i="4" s="1"/>
  <c r="B45" i="4"/>
  <c r="B44" i="4" s="1"/>
  <c r="B37" i="4"/>
  <c r="B36" i="4" s="1"/>
  <c r="B35" i="4" s="1"/>
  <c r="B34" i="4" s="1"/>
  <c r="B33" i="4" s="1"/>
  <c r="B32" i="4" s="1"/>
  <c r="B31" i="4" s="1"/>
  <c r="B27" i="4"/>
  <c r="B26" i="4" s="1"/>
  <c r="B25" i="4" s="1"/>
  <c r="B24" i="4" s="1"/>
  <c r="B23" i="4" s="1"/>
  <c r="B22" i="4" s="1"/>
  <c r="B21" i="4" s="1"/>
  <c r="B93" i="4" l="1"/>
  <c r="B92" i="4" s="1"/>
  <c r="B91" i="4" s="1"/>
  <c r="B90" i="4" s="1"/>
  <c r="B89" i="4" s="1"/>
  <c r="B88" i="4" s="1"/>
  <c r="B87" i="4" s="1"/>
  <c r="B13" i="4" s="1"/>
  <c r="C9" i="4"/>
  <c r="C8" i="4" s="1"/>
  <c r="C7" i="4" s="1"/>
  <c r="C6" i="4" s="1"/>
  <c r="F85" i="4"/>
  <c r="C43" i="4"/>
  <c r="C42" i="4" s="1"/>
  <c r="C41" i="4" s="1"/>
  <c r="C40" i="4" s="1"/>
  <c r="C39" i="4" s="1"/>
  <c r="C20" i="4" s="1"/>
  <c r="F73" i="4"/>
  <c r="D58" i="4"/>
  <c r="D48" i="4"/>
  <c r="D47" i="4" s="1"/>
  <c r="D43" i="4" s="1"/>
  <c r="D42" i="4" s="1"/>
  <c r="D41" i="4" s="1"/>
  <c r="D40" i="4" s="1"/>
  <c r="D39" i="4" s="1"/>
  <c r="D20" i="4" s="1"/>
  <c r="D83" i="4"/>
  <c r="D82" i="4" s="1"/>
  <c r="D81" i="4" s="1"/>
  <c r="D80" i="4" s="1"/>
  <c r="D79" i="4" s="1"/>
  <c r="D78" i="4" s="1"/>
  <c r="D77" i="4" s="1"/>
  <c r="D76" i="4" s="1"/>
  <c r="D18" i="4" s="1"/>
  <c r="D142" i="4"/>
  <c r="D135" i="4"/>
  <c r="D125" i="4"/>
  <c r="D124" i="4" s="1"/>
  <c r="D123" i="4" s="1"/>
  <c r="D122" i="4" s="1"/>
  <c r="D121" i="4" s="1"/>
  <c r="D120" i="4" s="1"/>
  <c r="D119" i="4" s="1"/>
  <c r="D118" i="4" s="1"/>
  <c r="D117" i="4" s="1"/>
  <c r="D17" i="4" s="1"/>
  <c r="D112" i="4"/>
  <c r="D111" i="4" s="1"/>
  <c r="D110" i="4" s="1"/>
  <c r="D109" i="4" s="1"/>
  <c r="D108" i="4" s="1"/>
  <c r="D107" i="4" s="1"/>
  <c r="D106" i="4" s="1"/>
  <c r="D105" i="4" s="1"/>
  <c r="D10" i="4" s="1"/>
  <c r="D101" i="4"/>
  <c r="D99" i="4"/>
  <c r="D94" i="4"/>
  <c r="B43" i="4"/>
  <c r="B42" i="4" s="1"/>
  <c r="B41" i="4" s="1"/>
  <c r="B40" i="4" s="1"/>
  <c r="B39" i="4" s="1"/>
  <c r="B20" i="4" s="1"/>
  <c r="B63" i="4"/>
  <c r="B62" i="4" s="1"/>
  <c r="B61" i="4" s="1"/>
  <c r="B60" i="4" s="1"/>
  <c r="B59" i="4" s="1"/>
  <c r="B10" i="4"/>
  <c r="B75" i="4"/>
  <c r="C75" i="4"/>
  <c r="B14" i="4"/>
  <c r="D51" i="3"/>
  <c r="D58" i="3" s="1"/>
  <c r="D40" i="3"/>
  <c r="D42" i="3" s="1"/>
  <c r="E40" i="3"/>
  <c r="E42" i="3" s="1"/>
  <c r="C40" i="3"/>
  <c r="E31" i="3"/>
  <c r="E36" i="3" s="1"/>
  <c r="D25" i="3"/>
  <c r="E25" i="3"/>
  <c r="D23" i="3"/>
  <c r="E23" i="3"/>
  <c r="C25" i="3"/>
  <c r="D17" i="3"/>
  <c r="E17" i="3"/>
  <c r="D15" i="3"/>
  <c r="E15" i="3"/>
  <c r="D9" i="3"/>
  <c r="D11" i="3" s="1"/>
  <c r="C9" i="3"/>
  <c r="C11" i="3" s="1"/>
  <c r="E49" i="3"/>
  <c r="E39" i="3"/>
  <c r="E30" i="3"/>
  <c r="E22" i="3"/>
  <c r="E14" i="3"/>
  <c r="D49" i="3"/>
  <c r="D39" i="3"/>
  <c r="D30" i="3"/>
  <c r="D22" i="3"/>
  <c r="C49" i="3"/>
  <c r="C39" i="3"/>
  <c r="C30" i="3"/>
  <c r="C22" i="3"/>
  <c r="D27" i="3" l="1"/>
  <c r="D19" i="3"/>
  <c r="D44" i="3" s="1"/>
  <c r="D60" i="3" s="1"/>
  <c r="E19" i="3"/>
  <c r="E56" i="4"/>
  <c r="E55" i="4" s="1"/>
  <c r="E54" i="4" s="1"/>
  <c r="E53" i="4" s="1"/>
  <c r="E52" i="4" s="1"/>
  <c r="E51" i="4" s="1"/>
  <c r="E50" i="4" s="1"/>
  <c r="D16" i="4"/>
  <c r="E64" i="4"/>
  <c r="E63" i="4" s="1"/>
  <c r="E62" i="4" s="1"/>
  <c r="E61" i="4" s="1"/>
  <c r="E60" i="4" s="1"/>
  <c r="E59" i="4" s="1"/>
  <c r="D134" i="4"/>
  <c r="D133" i="4" s="1"/>
  <c r="D132" i="4" s="1"/>
  <c r="D131" i="4" s="1"/>
  <c r="D130" i="4" s="1"/>
  <c r="D129" i="4" s="1"/>
  <c r="D128" i="4" s="1"/>
  <c r="D127" i="4" s="1"/>
  <c r="D19" i="4" s="1"/>
  <c r="E139" i="4"/>
  <c r="E115" i="4"/>
  <c r="E103" i="4"/>
  <c r="D93" i="4"/>
  <c r="D92" i="4" s="1"/>
  <c r="D91" i="4" s="1"/>
  <c r="D90" i="4" s="1"/>
  <c r="D89" i="4" s="1"/>
  <c r="D88" i="4" s="1"/>
  <c r="D87" i="4" s="1"/>
  <c r="D13" i="4" s="1"/>
  <c r="E26" i="4"/>
  <c r="E25" i="4" s="1"/>
  <c r="E24" i="4" s="1"/>
  <c r="E23" i="4" s="1"/>
  <c r="E22" i="4" s="1"/>
  <c r="E21" i="4" s="1"/>
  <c r="B15" i="4"/>
  <c r="B9" i="4" s="1"/>
  <c r="B8" i="4" s="1"/>
  <c r="B7" i="4" s="1"/>
  <c r="B6" i="4" s="1"/>
  <c r="B58" i="4"/>
  <c r="F25" i="3"/>
  <c r="E27" i="3"/>
  <c r="E9" i="3"/>
  <c r="E11" i="3" s="1"/>
  <c r="E51" i="3"/>
  <c r="E58" i="3" s="1"/>
  <c r="C30" i="2"/>
  <c r="E44" i="3" l="1"/>
  <c r="D75" i="4"/>
  <c r="E60" i="3"/>
  <c r="D9" i="4"/>
  <c r="D8" i="4" s="1"/>
  <c r="D7" i="4" s="1"/>
  <c r="D6" i="4" s="1"/>
  <c r="E48" i="4"/>
  <c r="E47" i="4" s="1"/>
  <c r="E43" i="4" s="1"/>
  <c r="E42" i="4" s="1"/>
  <c r="E41" i="4" s="1"/>
  <c r="E40" i="4" s="1"/>
  <c r="E39" i="4" s="1"/>
  <c r="E20" i="4" s="1"/>
  <c r="E83" i="4"/>
  <c r="E82" i="4" s="1"/>
  <c r="E81" i="4" s="1"/>
  <c r="E80" i="4" s="1"/>
  <c r="E79" i="4" s="1"/>
  <c r="E78" i="4" s="1"/>
  <c r="E77" i="4" s="1"/>
  <c r="E76" i="4" s="1"/>
  <c r="E18" i="4" s="1"/>
  <c r="E15" i="4"/>
  <c r="E58" i="4"/>
  <c r="E142" i="4"/>
  <c r="E125" i="4"/>
  <c r="E112" i="4"/>
  <c r="E16" i="4"/>
  <c r="F27" i="3"/>
  <c r="F9" i="3"/>
  <c r="F11" i="3" s="1"/>
  <c r="F40" i="3"/>
  <c r="C51" i="3"/>
  <c r="C58" i="3" s="1"/>
  <c r="C42" i="3"/>
  <c r="C29" i="2"/>
  <c r="C31" i="2" s="1"/>
  <c r="C31" i="3"/>
  <c r="C36" i="3" s="1"/>
  <c r="C23" i="3"/>
  <c r="C27" i="3" s="1"/>
  <c r="E124" i="4" l="1"/>
  <c r="E111" i="4"/>
  <c r="F42" i="3"/>
  <c r="F44" i="3"/>
  <c r="F56" i="4"/>
  <c r="F55" i="4" s="1"/>
  <c r="F54" i="4" s="1"/>
  <c r="F53" i="4" s="1"/>
  <c r="F52" i="4" s="1"/>
  <c r="F51" i="4" s="1"/>
  <c r="F50" i="4" s="1"/>
  <c r="F64" i="4"/>
  <c r="F63" i="4" s="1"/>
  <c r="F62" i="4" s="1"/>
  <c r="F61" i="4" s="1"/>
  <c r="F60" i="4" s="1"/>
  <c r="F59" i="4" s="1"/>
  <c r="F15" i="4" s="1"/>
  <c r="E134" i="4"/>
  <c r="F139" i="4"/>
  <c r="F115" i="4"/>
  <c r="E93" i="4"/>
  <c r="E92" i="4" s="1"/>
  <c r="E91" i="4" s="1"/>
  <c r="E90" i="4" s="1"/>
  <c r="E89" i="4" s="1"/>
  <c r="E88" i="4" s="1"/>
  <c r="E87" i="4" s="1"/>
  <c r="F26" i="4"/>
  <c r="F25" i="4" s="1"/>
  <c r="F24" i="4" s="1"/>
  <c r="F23" i="4" s="1"/>
  <c r="F22" i="4" s="1"/>
  <c r="F21" i="4" s="1"/>
  <c r="G25" i="3"/>
  <c r="G27" i="3" s="1"/>
  <c r="F51" i="3"/>
  <c r="F58" i="3" s="1"/>
  <c r="C15" i="3"/>
  <c r="C17" i="3"/>
  <c r="E110" i="4" l="1"/>
  <c r="E123" i="4"/>
  <c r="F60" i="3"/>
  <c r="E133" i="4"/>
  <c r="F48" i="4"/>
  <c r="F47" i="4" s="1"/>
  <c r="F43" i="4" s="1"/>
  <c r="F42" i="4" s="1"/>
  <c r="F41" i="4" s="1"/>
  <c r="F40" i="4" s="1"/>
  <c r="F39" i="4" s="1"/>
  <c r="F20" i="4" s="1"/>
  <c r="F83" i="4"/>
  <c r="F82" i="4" s="1"/>
  <c r="F81" i="4" s="1"/>
  <c r="F80" i="4" s="1"/>
  <c r="F79" i="4" s="1"/>
  <c r="F78" i="4" s="1"/>
  <c r="F77" i="4" s="1"/>
  <c r="F76" i="4" s="1"/>
  <c r="F18" i="4" s="1"/>
  <c r="F58" i="4"/>
  <c r="F142" i="4"/>
  <c r="F125" i="4"/>
  <c r="F112" i="4"/>
  <c r="F111" i="4" s="1"/>
  <c r="F110" i="4" s="1"/>
  <c r="F109" i="4" s="1"/>
  <c r="F108" i="4" s="1"/>
  <c r="F107" i="4" s="1"/>
  <c r="F106" i="4" s="1"/>
  <c r="F105" i="4" s="1"/>
  <c r="F10" i="4" s="1"/>
  <c r="F101" i="4"/>
  <c r="E13" i="4"/>
  <c r="G9" i="3"/>
  <c r="G11" i="3" s="1"/>
  <c r="G42" i="3"/>
  <c r="C19" i="3"/>
  <c r="C44" i="3" s="1"/>
  <c r="C60" i="3" s="1"/>
  <c r="E122" i="4" l="1"/>
  <c r="E109" i="4"/>
  <c r="F124" i="4"/>
  <c r="F16" i="4"/>
  <c r="G44" i="3"/>
  <c r="E132" i="4"/>
  <c r="F134" i="4"/>
  <c r="F93" i="4"/>
  <c r="F92" i="4" s="1"/>
  <c r="F91" i="4" s="1"/>
  <c r="F90" i="4" s="1"/>
  <c r="F89" i="4" s="1"/>
  <c r="F88" i="4" s="1"/>
  <c r="F87" i="4" s="1"/>
  <c r="F13" i="4" s="1"/>
  <c r="G51" i="3"/>
  <c r="G58" i="3" s="1"/>
  <c r="E108" i="4" l="1"/>
  <c r="F123" i="4"/>
  <c r="E121" i="4"/>
  <c r="G60" i="3"/>
  <c r="F133" i="4"/>
  <c r="E131" i="4"/>
  <c r="F122" i="4" l="1"/>
  <c r="E120" i="4"/>
  <c r="E107" i="4"/>
  <c r="F132" i="4"/>
  <c r="E130" i="4"/>
  <c r="E119" i="4" l="1"/>
  <c r="E106" i="4"/>
  <c r="E105" i="4" s="1"/>
  <c r="F121" i="4"/>
  <c r="F131" i="4"/>
  <c r="E129" i="4"/>
  <c r="F120" i="4" l="1"/>
  <c r="E118" i="4"/>
  <c r="F130" i="4"/>
  <c r="E128" i="4"/>
  <c r="F119" i="4" l="1"/>
  <c r="E117" i="4"/>
  <c r="E75" i="4" s="1"/>
  <c r="E10" i="4"/>
  <c r="F129" i="4"/>
  <c r="E127" i="4"/>
  <c r="E17" i="4" l="1"/>
  <c r="F118" i="4"/>
  <c r="F128" i="4"/>
  <c r="E19" i="4"/>
  <c r="E9" i="4" s="1"/>
  <c r="E8" i="4" s="1"/>
  <c r="E7" i="4" s="1"/>
  <c r="E6" i="4" s="1"/>
  <c r="F117" i="4" l="1"/>
  <c r="F127" i="4"/>
  <c r="F17" i="4" l="1"/>
  <c r="F75" i="4"/>
  <c r="F19" i="4"/>
  <c r="F9" i="4" s="1"/>
  <c r="F8" i="4" s="1"/>
  <c r="F7" i="4" s="1"/>
  <c r="F6" i="4" s="1"/>
</calcChain>
</file>

<file path=xl/sharedStrings.xml><?xml version="1.0" encoding="utf-8"?>
<sst xmlns="http://schemas.openxmlformats.org/spreadsheetml/2006/main" count="319" uniqueCount="169">
  <si>
    <t>Oznaka</t>
  </si>
  <si>
    <t>63 Pomoći iz inozemstva i od subjekata unutar općeg proračuna</t>
  </si>
  <si>
    <t>634 Pomoći od izvanproračunskih korisnika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</si>
  <si>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</si>
  <si>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</si>
  <si>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</si>
  <si>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</si>
  <si>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</si>
  <si>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</si>
  <si>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</si>
  <si>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</si>
  <si>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</si>
  <si>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</si>
  <si>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</si>
  <si>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</si>
  <si>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</si>
  <si>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</si>
  <si>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</si>
  <si>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</si>
  <si>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</si>
  <si>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</si>
  <si>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</si>
  <si>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</si>
  <si>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</si>
  <si>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</si>
  <si>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</si>
  <si>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</si>
  <si>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</si>
  <si>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</si>
  <si>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42 Rashodi za nabavu proizvedene dugotrajne imovine</t>
  </si>
  <si>
    <t>422 Postrojenja i oprema</t>
  </si>
  <si>
    <t>45 Rashodi za dodatna ulaganja na nefinancijskoj imovini</t>
  </si>
  <si>
    <t>451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</si>
  <si>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</si>
  <si>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</si>
  <si>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</si>
  <si>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</si>
  <si>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>RAČUN PRIHODA I RASHODA</t>
  </si>
  <si>
    <t>UKUPNO PRIHODI I VIŠAK ZA POKRIĆE RASHODA</t>
  </si>
  <si>
    <t>UKUPNO RASHODI I IZDACI</t>
  </si>
  <si>
    <t xml:space="preserve"> PRIHODI I PRIMICI</t>
  </si>
  <si>
    <t>PRIHODI I PRIMICI</t>
  </si>
  <si>
    <t>OZNAKA IF</t>
  </si>
  <si>
    <t>NAZIV IZVORA FINANCIRANJA</t>
  </si>
  <si>
    <t>Opći prihodi i primici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</si>
  <si>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</si>
  <si>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</si>
  <si>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</si>
  <si>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</si>
  <si>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</si>
  <si>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</si>
  <si>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</si>
  <si>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</si>
  <si>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>Namjenski primici od prod.stanova</t>
  </si>
  <si>
    <t>Naziv računa</t>
  </si>
  <si>
    <t>Račun prihoda/primitka</t>
  </si>
  <si>
    <t>Izvor financiranja: 1 Opći prihodi i primici</t>
  </si>
  <si>
    <t>Prihodi iz nadležnog proračuna i od HZZO.a temeljem ugovornih obveza</t>
  </si>
  <si>
    <t>SVEUKUPNO</t>
  </si>
  <si>
    <t>RAZDJEL: 003 UPRAVNI ODJEL ZA ŠKOLSTVO</t>
  </si>
  <si>
    <t>GLAVA: 003 - 41 UČENIČKI DOM KARLOVAC</t>
  </si>
  <si>
    <t>19749 UČENIČKI DOM KARLOVAC</t>
  </si>
  <si>
    <t>izvor: POMOĆI IZ NENADLEŽNIH PRORAČUNA - KORISNICI</t>
  </si>
  <si>
    <t>izvor: POMOĆI-FOND EU KORISNICI</t>
  </si>
  <si>
    <t>izvor: PRIHOD ZA POSEBNE NAMJENE - volonteri - korisnici</t>
  </si>
  <si>
    <t>izvor: PRIHODI ZA POSEBNE NAMJENE - korisnici</t>
  </si>
  <si>
    <t>izvor: 01 Opći prihodi i primici</t>
  </si>
  <si>
    <t>izvor: 03 Vlastiti prihodi</t>
  </si>
  <si>
    <t>izvor: 05 Pomoći</t>
  </si>
  <si>
    <t>izvor: 56 Fondovi EU-a</t>
  </si>
  <si>
    <t>P008-03-001 Zakonski standard javnih ustanova SŠ</t>
  </si>
  <si>
    <t>A37-008-03-001 Odgojnoobrazovno, administrativno i tehničko osoblje</t>
  </si>
  <si>
    <t>0 Javnost</t>
  </si>
  <si>
    <t>09 OBRAZOVANJE</t>
  </si>
  <si>
    <t>092 Srednjoškolsko obrazovanje</t>
  </si>
  <si>
    <t>Funk. kl.: 0922 Više srednjoškolsko obrazovanje</t>
  </si>
  <si>
    <t>A38-008-03-001 Operativni plan TIO - SŠ</t>
  </si>
  <si>
    <t>A39-008-03-001 Prehrana i smještaj - učenički domovi</t>
  </si>
  <si>
    <t>K04-004-01-001 Nefinancijska imovina i investicijsko održavanje SŠ</t>
  </si>
  <si>
    <t>P008-05-001 Program javnih potreba iznad standarda - vlastiti prihodi</t>
  </si>
  <si>
    <t>A42-008-05-001 Javne potrebe iznad standarda-vlastiti prihodi</t>
  </si>
  <si>
    <t>096 Dodatne usluge u obrazovanju</t>
  </si>
  <si>
    <t>Funk. kl.: 0960 Dodatne usluge u obrazovanju</t>
  </si>
  <si>
    <t>Javne potrebe iznad zakonskog standarda SŠ</t>
  </si>
  <si>
    <t>151 Prihodi od nefinancijske imovine i nadoknade štete s osnova osiguranja</t>
  </si>
  <si>
    <t>7 Namjenski primici od zaduživanja</t>
  </si>
  <si>
    <t>71 Namjenski primici od zaduživanja</t>
  </si>
  <si>
    <t>K01-004-01-001 Javne potrebe iznad standarda - OSTALO</t>
  </si>
  <si>
    <t>4 Prihodi za posebne namjene</t>
  </si>
  <si>
    <t>K01-004-01-001 Prijenos sredstava od nenadležnih proračuna</t>
  </si>
  <si>
    <t>5 POMOĆI</t>
  </si>
  <si>
    <t>K01-004-01-001 Javne potrebe iznad standarda - EU PROJEKTI</t>
  </si>
  <si>
    <t>MZOS- Plaće SŠ</t>
  </si>
  <si>
    <t>51 Pomoći</t>
  </si>
  <si>
    <t>Prihodi od imovine</t>
  </si>
  <si>
    <t>Prihodi iz nadležnog proračunaza financiranje rashoda poslovanja</t>
  </si>
  <si>
    <t xml:space="preserve">Prihodi od prodaje proizvoda i robe te pruženih usluga </t>
  </si>
  <si>
    <t>Ukupno izvor financiranja: Vlastiti prihodi</t>
  </si>
  <si>
    <t>Ukupno izvor financiranja: Opći prihodi i primici</t>
  </si>
  <si>
    <t>Izvor financiranja: 3 Vlastiti prihodi</t>
  </si>
  <si>
    <t>Izvor financiranja: 4 Prihodi za posebne namjene</t>
  </si>
  <si>
    <t>Prihodi od upr.i admin.pristojbi, pristojbi po pos.prop. i naknada</t>
  </si>
  <si>
    <t>Pomoći iz inozemstva i subjekata unutar općeg proračuna</t>
  </si>
  <si>
    <t>Izvor financiranja: 5 Pomoći</t>
  </si>
  <si>
    <t>Izvor financiranja: 7 Namjenski primici od prod. stanova</t>
  </si>
  <si>
    <t>Prihodi od prodaje proizvedene dugotrajne imovine</t>
  </si>
  <si>
    <t>Ukupno izvor financiranja: Prihodi za posebne namjene</t>
  </si>
  <si>
    <t>Ukupno izvor financiranja: Pomoći</t>
  </si>
  <si>
    <t>Izvor financiranja: 4 Prihodi za posebne namjene - uključeni višak</t>
  </si>
  <si>
    <t xml:space="preserve">Uključeni višak prihoda iz proteklih godina </t>
  </si>
  <si>
    <t>Ukupno izvor financiranja: 4 prihodi za posebne namjene  - višak</t>
  </si>
  <si>
    <t>POSEBNI DIO</t>
  </si>
  <si>
    <t>PO PROGRAMSKOJ, EKONOMSKOJ I IZVORIMA FINANCIRANJA</t>
  </si>
  <si>
    <t>VIŠAK/MANJAK PRIHODA preneseni (+/-)</t>
  </si>
  <si>
    <t>PLAN 2023. G. I PROJEKCIJE 2024.-2025. G.</t>
  </si>
  <si>
    <t>321 - Naknade troškova zaposlenima</t>
  </si>
  <si>
    <t>323 - Rashodi za usluge</t>
  </si>
  <si>
    <t>322 - Rashodi za materijal i energiju</t>
  </si>
  <si>
    <t>451 - Dodatna ulaganja na građevinskim objektima</t>
  </si>
  <si>
    <t>311 - Plaće</t>
  </si>
  <si>
    <t>313 - Doprinosi na plaće i naknade</t>
  </si>
  <si>
    <t>329 - Pristojbe i naknade</t>
  </si>
  <si>
    <t>329 - Ostali nespomenuti rashodi</t>
  </si>
  <si>
    <t>343 - Ostali financijski rashodi</t>
  </si>
  <si>
    <t>422 - Postrojenje i oprema</t>
  </si>
  <si>
    <t>312 - Ostali rashodi za zaposlene</t>
  </si>
  <si>
    <t>izvor: 71 Namjenski primici od zaduživanja</t>
  </si>
  <si>
    <t>izvor: 51 Pomoći</t>
  </si>
  <si>
    <t>Prihodi od financijske imovine</t>
  </si>
  <si>
    <t>Prihodi po posebnim propisima- uplata učenika</t>
  </si>
  <si>
    <t>Pomoći od izvanproračunskih korisnika</t>
  </si>
  <si>
    <t xml:space="preserve">Pomoći proračunskim korisnicima iz proračuna koji im nije nadležan </t>
  </si>
  <si>
    <t>Pomoći temeljem prijenosa EU sredstava</t>
  </si>
  <si>
    <t>Prihodi od prodaje građevinskih objekata - stanovi</t>
  </si>
  <si>
    <t>Ukupno izvor financiranja: 5 pomoći - manjak</t>
  </si>
  <si>
    <t>Izvor financiranja: 5 Pomoći - uključen manjak</t>
  </si>
  <si>
    <t xml:space="preserve">Uključeni manjak prihoda iz proteklih godina </t>
  </si>
  <si>
    <t>UKUPNO VIŠAK/MANJAK</t>
  </si>
  <si>
    <t>Ukupno izvor financiranja: Namjenski prihodi od prod. stanova</t>
  </si>
  <si>
    <t>UKUPNO PRIHODI</t>
  </si>
  <si>
    <t>PRIHODI + VIŠAK/MANJAK</t>
  </si>
  <si>
    <t>OPĆI DIO</t>
  </si>
  <si>
    <t>PO EKONOMSKOJ KLASIFIKACIJI</t>
  </si>
  <si>
    <t>RASHODI I IZDACI</t>
  </si>
  <si>
    <t>2023.-2025. G.</t>
  </si>
  <si>
    <t>Prihodi iz nadležnog proračuna za financiranje rashoda poslovanja</t>
  </si>
  <si>
    <t>Ostvarenje 2021. g.</t>
  </si>
  <si>
    <t>Plan 2022. g</t>
  </si>
  <si>
    <t>Plan 2022. g.</t>
  </si>
  <si>
    <t>Ostvarenje 2021.g.</t>
  </si>
  <si>
    <t>Plan 2023. g.</t>
  </si>
  <si>
    <t>Projekcija 2024. g.</t>
  </si>
  <si>
    <t>Projekcija 2025. g.</t>
  </si>
  <si>
    <t>PLAN ZA 2023. G. I PROJEKCIJE 2024. G. I 2025. G.</t>
  </si>
  <si>
    <t>PRENESENI VIŠAK ILI PRENESENI MANJAK I VIŠEGODIŠNJI PLAN URAVNOTEŽENJA</t>
  </si>
  <si>
    <t>IZVRŠENJE 2021.</t>
  </si>
  <si>
    <t>PLAN 2022.</t>
  </si>
  <si>
    <t>PLAN 2023.</t>
  </si>
  <si>
    <t>PROJEKCIJA 2024.</t>
  </si>
  <si>
    <t>PROJEKCIJA 2025.</t>
  </si>
  <si>
    <t>UKUPNI DONOS VIŠKA/MANJKA IZ PRETHODNIH GODINA</t>
  </si>
  <si>
    <t>VIŠAK/MANJAK IZ PRETHODNIH GODINA KOJI ĆE SE RASPOREDITI/POKRITI</t>
  </si>
  <si>
    <t>PREGLED PRIHODA I RASHODA</t>
  </si>
  <si>
    <t>PO IZVORIMA FINANCIRANJA</t>
  </si>
  <si>
    <t xml:space="preserve">Ostvarenje 2021. </t>
  </si>
  <si>
    <t xml:space="preserve">Plan 2022. g.       </t>
  </si>
  <si>
    <t xml:space="preserve">Projekcija 2024. g.         </t>
  </si>
  <si>
    <t xml:space="preserve">Plan 2023. g.          </t>
  </si>
  <si>
    <t xml:space="preserve">Projekcija 2025. g.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</si>
</sst>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indent="1"/>
    </xf>
    <xf numFmtId="4" fontId="2" fillId="2" borderId="7" xfId="0" applyNumberFormat="1" applyFont="1" applyFill="1" applyBorder="1" applyAlignment="1">
      <alignment horizontal="right" wrapText="1" indent="1"/>
    </xf>
    <xf numFmtId="0" fontId="2" fillId="2" borderId="7" xfId="0" applyFont="1" applyFill="1" applyBorder="1" applyAlignment="1">
      <alignment horizontal="left" wrapText="1" indent="1"/>
    </xf>
    <xf numFmtId="0" fontId="3" fillId="0" borderId="0" xfId="0" applyFont="1"/>
    <xf numFmtId="0" fontId="0" fillId="0" borderId="4" xfId="0" applyBorder="1"/>
    <xf numFmtId="0" fontId="2" fillId="2" borderId="4" xfId="0" applyFont="1" applyFill="1" applyBorder="1" applyAlignment="1">
      <alignment horizontal="left" wrapText="1" inden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 indent="1"/>
    </xf>
    <xf numFmtId="0" fontId="0" fillId="0" borderId="8" xfId="0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4" fontId="3" fillId="0" borderId="4" xfId="0" applyNumberFormat="1" applyFont="1" applyBorder="1"/>
    <xf numFmtId="0" fontId="0" fillId="0" borderId="0" xfId="0" applyBorder="1"/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0" fillId="0" borderId="4" xfId="0" applyFont="1" applyBorder="1"/>
    <xf numFmtId="4" fontId="0" fillId="0" borderId="4" xfId="0" applyNumberFormat="1" applyFont="1" applyBorder="1"/>
    <xf numFmtId="0" fontId="1" fillId="0" borderId="12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 indent="1"/>
    </xf>
    <xf numFmtId="0" fontId="1" fillId="0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wrapText="1" indent="1"/>
    </xf>
    <xf numFmtId="4" fontId="2" fillId="2" borderId="4" xfId="0" applyNumberFormat="1" applyFont="1" applyFill="1" applyBorder="1" applyAlignment="1">
      <alignment horizontal="right" wrapText="1" indent="1"/>
    </xf>
    <xf numFmtId="0" fontId="4" fillId="2" borderId="4" xfId="0" applyFont="1" applyFill="1" applyBorder="1" applyAlignment="1">
      <alignment horizontal="right" wrapText="1" indent="1"/>
    </xf>
    <xf numFmtId="0" fontId="2" fillId="2" borderId="4" xfId="0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4" fontId="0" fillId="0" borderId="14" xfId="0" applyNumberFormat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wrapText="1" indent="1"/>
    </xf>
    <xf numFmtId="4" fontId="2" fillId="2" borderId="18" xfId="0" applyNumberFormat="1" applyFont="1" applyFill="1" applyBorder="1" applyAlignment="1">
      <alignment horizontal="right" wrapText="1" indent="1"/>
    </xf>
    <xf numFmtId="4" fontId="3" fillId="0" borderId="19" xfId="0" applyNumberFormat="1" applyFont="1" applyBorder="1"/>
    <xf numFmtId="0" fontId="3" fillId="0" borderId="0" xfId="0" applyFont="1" applyAlignment="1"/>
    <xf numFmtId="4" fontId="4" fillId="3" borderId="4" xfId="0" applyNumberFormat="1" applyFont="1" applyFill="1" applyBorder="1" applyAlignment="1">
      <alignment horizontal="right" wrapText="1" indent="1"/>
    </xf>
    <xf numFmtId="4" fontId="5" fillId="3" borderId="4" xfId="0" applyNumberFormat="1" applyFont="1" applyFill="1" applyBorder="1" applyAlignment="1">
      <alignment horizontal="right" wrapText="1" indent="1"/>
    </xf>
    <xf numFmtId="4" fontId="6" fillId="3" borderId="4" xfId="0" applyNumberFormat="1" applyFont="1" applyFill="1" applyBorder="1" applyAlignment="1">
      <alignment horizontal="right" wrapText="1" indent="1"/>
    </xf>
    <xf numFmtId="4" fontId="4" fillId="3" borderId="9" xfId="0" applyNumberFormat="1" applyFont="1" applyFill="1" applyBorder="1" applyAlignment="1">
      <alignment horizontal="right" wrapText="1" indent="1"/>
    </xf>
    <xf numFmtId="4" fontId="2" fillId="3" borderId="4" xfId="0" applyNumberFormat="1" applyFont="1" applyFill="1" applyBorder="1" applyAlignment="1">
      <alignment horizontal="right" wrapText="1" indent="1"/>
    </xf>
    <xf numFmtId="4" fontId="7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" fontId="8" fillId="0" borderId="19" xfId="0" applyNumberFormat="1" applyFont="1" applyBorder="1" applyAlignment="1">
      <alignment horizontal="right"/>
    </xf>
    <xf numFmtId="4" fontId="3" fillId="0" borderId="0" xfId="0" applyNumberFormat="1" applyFont="1"/>
    <xf numFmtId="4" fontId="7" fillId="0" borderId="4" xfId="0" applyNumberFormat="1" applyFont="1" applyBorder="1"/>
    <xf numFmtId="4" fontId="7" fillId="0" borderId="14" xfId="0" applyNumberFormat="1" applyFont="1" applyBorder="1"/>
    <xf numFmtId="0" fontId="9" fillId="0" borderId="0" xfId="0" applyFont="1"/>
    <xf numFmtId="4" fontId="8" fillId="0" borderId="19" xfId="0" applyNumberFormat="1" applyFon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wrapText="1" indent="1"/>
    </xf>
    <xf numFmtId="0" fontId="1" fillId="0" borderId="16" xfId="0" applyFont="1" applyFill="1" applyBorder="1" applyAlignment="1">
      <alignment horizontal="center" vertical="center" wrapText="1" indent="1"/>
    </xf>
    <xf numFmtId="0" fontId="0" fillId="0" borderId="9" xfId="0" applyBorder="1"/>
    <xf numFmtId="0" fontId="4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0" fontId="0" fillId="0" borderId="19" xfId="0" applyBorder="1"/>
    <xf numFmtId="4" fontId="7" fillId="0" borderId="8" xfId="0" applyNumberFormat="1" applyFont="1" applyBorder="1" applyAlignment="1">
      <alignment horizontal="right"/>
    </xf>
    <xf numFmtId="0" fontId="4" fillId="2" borderId="21" xfId="0" applyFont="1" applyFill="1" applyBorder="1" applyAlignment="1">
      <alignment horizontal="left" wrapText="1" indent="1"/>
    </xf>
    <xf numFmtId="4" fontId="3" fillId="0" borderId="22" xfId="0" applyNumberFormat="1" applyFont="1" applyBorder="1"/>
    <xf numFmtId="4" fontId="8" fillId="0" borderId="22" xfId="0" applyNumberFormat="1" applyFont="1" applyBorder="1" applyAlignment="1">
      <alignment horizontal="right"/>
    </xf>
    <xf numFmtId="4" fontId="8" fillId="0" borderId="22" xfId="0" applyNumberFormat="1" applyFont="1" applyBorder="1"/>
    <xf numFmtId="0" fontId="4" fillId="2" borderId="23" xfId="0" applyFont="1" applyFill="1" applyBorder="1" applyAlignment="1">
      <alignment horizontal="left" wrapText="1" indent="1"/>
    </xf>
    <xf numFmtId="0" fontId="4" fillId="2" borderId="24" xfId="0" applyFont="1" applyFill="1" applyBorder="1" applyAlignment="1">
      <alignment horizontal="left" wrapText="1" indent="1"/>
    </xf>
    <xf numFmtId="4" fontId="3" fillId="0" borderId="25" xfId="0" applyNumberFormat="1" applyFont="1" applyBorder="1"/>
    <xf numFmtId="4" fontId="8" fillId="0" borderId="25" xfId="0" applyNumberFormat="1" applyFont="1" applyBorder="1" applyAlignment="1">
      <alignment horizontal="right"/>
    </xf>
    <xf numFmtId="4" fontId="8" fillId="0" borderId="25" xfId="0" applyNumberFormat="1" applyFont="1" applyBorder="1"/>
    <xf numFmtId="4" fontId="8" fillId="0" borderId="12" xfId="0" applyNumberFormat="1" applyFont="1" applyBorder="1"/>
    <xf numFmtId="4" fontId="8" fillId="0" borderId="4" xfId="0" applyNumberFormat="1" applyFont="1" applyBorder="1" applyAlignment="1">
      <alignment horizontal="right"/>
    </xf>
    <xf numFmtId="0" fontId="0" fillId="0" borderId="21" xfId="0" applyBorder="1"/>
    <xf numFmtId="0" fontId="1" fillId="0" borderId="23" xfId="0" applyFont="1" applyBorder="1" applyAlignment="1">
      <alignment horizontal="center" vertical="center" wrapText="1" indent="1"/>
    </xf>
    <xf numFmtId="0" fontId="4" fillId="3" borderId="23" xfId="0" applyFont="1" applyFill="1" applyBorder="1" applyAlignment="1">
      <alignment horizontal="left" wrapText="1" indent="1"/>
    </xf>
    <xf numFmtId="4" fontId="4" fillId="3" borderId="28" xfId="0" applyNumberFormat="1" applyFont="1" applyFill="1" applyBorder="1" applyAlignment="1">
      <alignment horizontal="right" wrapText="1" indent="1"/>
    </xf>
    <xf numFmtId="0" fontId="5" fillId="3" borderId="23" xfId="0" applyFont="1" applyFill="1" applyBorder="1" applyAlignment="1">
      <alignment horizontal="left" wrapText="1" indent="1"/>
    </xf>
    <xf numFmtId="4" fontId="5" fillId="3" borderId="28" xfId="0" applyNumberFormat="1" applyFont="1" applyFill="1" applyBorder="1" applyAlignment="1">
      <alignment horizontal="right" wrapText="1" indent="1"/>
    </xf>
    <xf numFmtId="0" fontId="6" fillId="3" borderId="23" xfId="0" applyFont="1" applyFill="1" applyBorder="1" applyAlignment="1">
      <alignment horizontal="left" wrapText="1" indent="1"/>
    </xf>
    <xf numFmtId="4" fontId="6" fillId="3" borderId="28" xfId="0" applyNumberFormat="1" applyFont="1" applyFill="1" applyBorder="1" applyAlignment="1">
      <alignment horizontal="right" wrapText="1" indent="1"/>
    </xf>
    <xf numFmtId="4" fontId="7" fillId="0" borderId="28" xfId="0" applyNumberFormat="1" applyFont="1" applyBorder="1" applyAlignment="1">
      <alignment horizontal="right"/>
    </xf>
    <xf numFmtId="0" fontId="2" fillId="3" borderId="23" xfId="0" applyFont="1" applyFill="1" applyBorder="1" applyAlignment="1">
      <alignment horizontal="left" wrapText="1" indent="4"/>
    </xf>
    <xf numFmtId="0" fontId="2" fillId="3" borderId="23" xfId="0" applyFont="1" applyFill="1" applyBorder="1" applyAlignment="1">
      <alignment horizontal="left" wrapText="1" indent="1"/>
    </xf>
    <xf numFmtId="4" fontId="2" fillId="3" borderId="28" xfId="0" applyNumberFormat="1" applyFont="1" applyFill="1" applyBorder="1" applyAlignment="1">
      <alignment horizontal="right" wrapText="1" indent="1"/>
    </xf>
    <xf numFmtId="0" fontId="4" fillId="3" borderId="29" xfId="0" applyFont="1" applyFill="1" applyBorder="1" applyAlignment="1">
      <alignment horizontal="left" wrapText="1" indent="1"/>
    </xf>
    <xf numFmtId="4" fontId="4" fillId="3" borderId="30" xfId="0" applyNumberFormat="1" applyFont="1" applyFill="1" applyBorder="1" applyAlignment="1">
      <alignment horizontal="right" wrapText="1" indent="1"/>
    </xf>
    <xf numFmtId="0" fontId="4" fillId="3" borderId="31" xfId="0" applyFont="1" applyFill="1" applyBorder="1" applyAlignment="1">
      <alignment horizontal="left" wrapText="1" indent="4"/>
    </xf>
    <xf numFmtId="4" fontId="8" fillId="0" borderId="28" xfId="0" applyNumberFormat="1" applyFont="1" applyBorder="1" applyAlignment="1">
      <alignment horizontal="right"/>
    </xf>
    <xf numFmtId="0" fontId="4" fillId="3" borderId="31" xfId="0" applyFont="1" applyFill="1" applyBorder="1" applyAlignment="1">
      <alignment horizontal="left" wrapText="1" indent="1"/>
    </xf>
    <xf numFmtId="0" fontId="5" fillId="3" borderId="31" xfId="0" applyFont="1" applyFill="1" applyBorder="1" applyAlignment="1">
      <alignment horizontal="left" wrapText="1" indent="1"/>
    </xf>
    <xf numFmtId="0" fontId="4" fillId="3" borderId="32" xfId="0" applyFont="1" applyFill="1" applyBorder="1" applyAlignment="1">
      <alignment horizontal="left" wrapText="1" indent="4"/>
    </xf>
    <xf numFmtId="4" fontId="4" fillId="3" borderId="33" xfId="0" applyNumberFormat="1" applyFont="1" applyFill="1" applyBorder="1" applyAlignment="1">
      <alignment horizontal="right" wrapText="1" indent="1"/>
    </xf>
    <xf numFmtId="4" fontId="8" fillId="0" borderId="33" xfId="0" applyNumberFormat="1" applyFont="1" applyBorder="1" applyAlignment="1">
      <alignment horizontal="right"/>
    </xf>
    <xf numFmtId="4" fontId="8" fillId="0" borderId="3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topLeftCell="A10" workbookViewId="0">
      <selection activeCell="B53" sqref="B53"/>
    </sheetView>
  </sheetViews>
  <sheetFormatPr defaultRowHeight="15" x14ac:dyDescent="0.25"/>
  <cols>
    <col min="1" max="1" width="43" customWidth="1"/>
    <col min="2" max="2" width="15.28515625" customWidth="1"/>
    <col min="3" max="3" width="14.28515625" customWidth="1"/>
    <col min="4" max="4" width="13.5703125" customWidth="1"/>
    <col min="5" max="5" width="15.140625" customWidth="1"/>
    <col min="6" max="6" width="14.5703125" customWidth="1"/>
  </cols>
  <sheetData>
    <row r="2" spans="1:6" x14ac:dyDescent="0.25">
      <c r="B2" s="69"/>
      <c r="C2" s="69" t="s">
        <v>141</v>
      </c>
      <c r="D2" s="69"/>
      <c r="E2" s="68"/>
    </row>
    <row r="3" spans="1:6" x14ac:dyDescent="0.25">
      <c r="B3" s="113" t="s">
        <v>153</v>
      </c>
      <c r="C3" s="113"/>
      <c r="D3" s="113"/>
      <c r="E3" s="70"/>
    </row>
    <row r="4" spans="1:6" ht="15" customHeight="1" x14ac:dyDescent="0.25">
      <c r="A4" s="68"/>
      <c r="B4" s="113" t="s">
        <v>142</v>
      </c>
      <c r="C4" s="113"/>
      <c r="D4" s="113"/>
      <c r="E4" s="69"/>
    </row>
    <row r="5" spans="1:6" ht="15" customHeight="1" x14ac:dyDescent="0.25">
      <c r="A5" s="68"/>
      <c r="B5" s="113" t="s">
        <v>41</v>
      </c>
      <c r="C5" s="113"/>
      <c r="D5" s="113"/>
      <c r="E5" s="69"/>
    </row>
    <row r="6" spans="1:6" ht="15.75" thickBot="1" x14ac:dyDescent="0.3"/>
    <row r="7" spans="1:6" ht="26.25" thickBot="1" x14ac:dyDescent="0.3">
      <c r="A7" s="3" t="s">
        <v>0</v>
      </c>
      <c r="B7" s="28" t="s">
        <v>146</v>
      </c>
      <c r="C7" s="32" t="s">
        <v>147</v>
      </c>
      <c r="D7" s="31" t="s">
        <v>150</v>
      </c>
      <c r="E7" s="31" t="s">
        <v>151</v>
      </c>
      <c r="F7" s="31" t="s">
        <v>152</v>
      </c>
    </row>
    <row r="8" spans="1:6" ht="15.75" thickBot="1" x14ac:dyDescent="0.3">
      <c r="A8" s="36" t="s">
        <v>36</v>
      </c>
      <c r="B8" s="33">
        <v>1</v>
      </c>
      <c r="C8" s="37">
        <v>2</v>
      </c>
      <c r="D8" s="29">
        <v>3</v>
      </c>
      <c r="E8" s="29">
        <v>4</v>
      </c>
      <c r="F8" s="29">
        <v>5</v>
      </c>
    </row>
    <row r="9" spans="1:6" ht="26.25" x14ac:dyDescent="0.25">
      <c r="A9" s="34" t="s">
        <v>1</v>
      </c>
      <c r="B9" s="42">
        <f>SUM(B10+B11+B12)</f>
        <v>425162.47</v>
      </c>
      <c r="C9" s="42">
        <f t="shared" ref="C9:D9" si="0">SUM(C10+C11+C12)</f>
        <v>498840.35</v>
      </c>
      <c r="D9" s="42">
        <f t="shared" si="0"/>
        <v>491074.39</v>
      </c>
      <c r="E9" s="42">
        <v>491074.39</v>
      </c>
      <c r="F9" s="42">
        <v>491074.39</v>
      </c>
    </row>
    <row r="10" spans="1:6" x14ac:dyDescent="0.25">
      <c r="A10" s="5" t="s">
        <v>2</v>
      </c>
      <c r="B10" s="39">
        <v>174.91</v>
      </c>
      <c r="C10" s="39">
        <v>0</v>
      </c>
      <c r="D10" s="39">
        <v>0</v>
      </c>
      <c r="E10" s="39"/>
      <c r="F10" s="39"/>
    </row>
    <row r="11" spans="1:6" ht="26.25" x14ac:dyDescent="0.25">
      <c r="A11" s="5" t="s">
        <v>3</v>
      </c>
      <c r="B11" s="39">
        <v>424722.79</v>
      </c>
      <c r="C11" s="39">
        <v>498840.35</v>
      </c>
      <c r="D11" s="39">
        <v>491074.39</v>
      </c>
      <c r="E11" s="39">
        <v>0</v>
      </c>
      <c r="F11" s="39"/>
    </row>
    <row r="12" spans="1:6" x14ac:dyDescent="0.25">
      <c r="A12" s="5" t="s">
        <v>4</v>
      </c>
      <c r="B12" s="39">
        <v>264.77</v>
      </c>
      <c r="C12" s="43">
        <v>0</v>
      </c>
      <c r="D12" s="18">
        <v>0</v>
      </c>
      <c r="E12" s="18"/>
      <c r="F12" s="18"/>
    </row>
    <row r="13" spans="1:6" x14ac:dyDescent="0.25">
      <c r="A13" s="35" t="s">
        <v>5</v>
      </c>
      <c r="B13" s="40">
        <f>SUM(B14)</f>
        <v>26.37</v>
      </c>
      <c r="C13" s="38">
        <f t="shared" ref="C13:D13" si="1">SUM(C14)</f>
        <v>3.32</v>
      </c>
      <c r="D13" s="38">
        <f t="shared" si="1"/>
        <v>1.99</v>
      </c>
      <c r="E13" s="38">
        <v>1.99</v>
      </c>
      <c r="F13" s="38">
        <v>1.99</v>
      </c>
    </row>
    <row r="14" spans="1:6" x14ac:dyDescent="0.25">
      <c r="A14" s="5" t="s">
        <v>6</v>
      </c>
      <c r="B14" s="41">
        <v>26.37</v>
      </c>
      <c r="C14" s="39">
        <v>3.32</v>
      </c>
      <c r="D14" s="39">
        <v>1.99</v>
      </c>
      <c r="E14" s="39"/>
      <c r="F14" s="39"/>
    </row>
    <row r="15" spans="1:6" ht="39" x14ac:dyDescent="0.25">
      <c r="A15" s="35" t="s">
        <v>7</v>
      </c>
      <c r="B15" s="38">
        <f>SUM(B16)</f>
        <v>108096.67</v>
      </c>
      <c r="C15" s="38">
        <f>SUM(C16)</f>
        <v>127095.36</v>
      </c>
      <c r="D15" s="38">
        <f t="shared" ref="D15" si="2">SUM(D16)</f>
        <v>136800</v>
      </c>
      <c r="E15" s="38">
        <v>136800</v>
      </c>
      <c r="F15" s="38">
        <v>136800</v>
      </c>
    </row>
    <row r="16" spans="1:6" x14ac:dyDescent="0.25">
      <c r="A16" s="5" t="s">
        <v>8</v>
      </c>
      <c r="B16" s="39">
        <v>108096.67</v>
      </c>
      <c r="C16" s="39">
        <v>127095.36</v>
      </c>
      <c r="D16" s="39">
        <v>136800</v>
      </c>
      <c r="E16" s="39"/>
      <c r="F16" s="39"/>
    </row>
    <row r="17" spans="1:6" ht="39" x14ac:dyDescent="0.25">
      <c r="A17" s="35" t="s">
        <v>9</v>
      </c>
      <c r="B17" s="38">
        <f>SUM(B18)</f>
        <v>2465.86</v>
      </c>
      <c r="C17" s="38">
        <f t="shared" ref="C17:D17" si="3">SUM(C18)</f>
        <v>7986.59</v>
      </c>
      <c r="D17" s="38">
        <f t="shared" si="3"/>
        <v>18713.93</v>
      </c>
      <c r="E17" s="38">
        <v>18713.93</v>
      </c>
      <c r="F17" s="38">
        <v>18713.93</v>
      </c>
    </row>
    <row r="18" spans="1:6" ht="26.25" x14ac:dyDescent="0.25">
      <c r="A18" s="5" t="s">
        <v>10</v>
      </c>
      <c r="B18" s="39">
        <v>2465.86</v>
      </c>
      <c r="C18" s="39">
        <v>7986.59</v>
      </c>
      <c r="D18" s="39">
        <v>18713.93</v>
      </c>
      <c r="E18" s="39"/>
      <c r="F18" s="39"/>
    </row>
    <row r="19" spans="1:6" ht="26.25" x14ac:dyDescent="0.25">
      <c r="A19" s="35" t="s">
        <v>11</v>
      </c>
      <c r="B19" s="38">
        <f>SUM(B20)</f>
        <v>165717.70000000001</v>
      </c>
      <c r="C19" s="38">
        <f t="shared" ref="C19:D19" si="4">SUM(C20)</f>
        <v>151118.19</v>
      </c>
      <c r="D19" s="38">
        <f t="shared" si="4"/>
        <v>167800</v>
      </c>
      <c r="E19" s="38">
        <v>167800</v>
      </c>
      <c r="F19" s="38">
        <v>167800</v>
      </c>
    </row>
    <row r="20" spans="1:6" ht="39" x14ac:dyDescent="0.25">
      <c r="A20" s="5" t="s">
        <v>12</v>
      </c>
      <c r="B20" s="39">
        <v>165717.70000000001</v>
      </c>
      <c r="C20" s="62">
        <v>151118.19</v>
      </c>
      <c r="D20" s="62">
        <v>167800</v>
      </c>
      <c r="E20" s="62"/>
      <c r="F20" s="62"/>
    </row>
    <row r="21" spans="1:6" ht="26.25" x14ac:dyDescent="0.25">
      <c r="A21" s="35" t="s">
        <v>13</v>
      </c>
      <c r="B21" s="40">
        <f>SUM(B22)</f>
        <v>62.73</v>
      </c>
      <c r="C21" s="38">
        <f t="shared" ref="C21:F21" si="5">SUM(C22)</f>
        <v>132.72</v>
      </c>
      <c r="D21" s="38">
        <f t="shared" si="5"/>
        <v>0</v>
      </c>
      <c r="E21" s="38">
        <f t="shared" si="5"/>
        <v>0</v>
      </c>
      <c r="F21" s="38">
        <f t="shared" si="5"/>
        <v>0</v>
      </c>
    </row>
    <row r="22" spans="1:6" x14ac:dyDescent="0.25">
      <c r="A22" s="5" t="s">
        <v>14</v>
      </c>
      <c r="B22" s="41">
        <v>62.73</v>
      </c>
      <c r="C22" s="39">
        <v>132.72</v>
      </c>
      <c r="D22" s="39">
        <v>0</v>
      </c>
      <c r="E22" s="39"/>
      <c r="F22" s="39"/>
    </row>
    <row r="23" spans="1:6" x14ac:dyDescent="0.25">
      <c r="A23" s="35" t="s">
        <v>15</v>
      </c>
      <c r="B23" s="38">
        <f>SUM(B9+B13+B15+B17+B19+B21)</f>
        <v>701531.8</v>
      </c>
      <c r="C23" s="38">
        <v>785176.54</v>
      </c>
      <c r="D23" s="38">
        <f t="shared" ref="D23:F23" si="6">SUM(D9+D13+D15+D17+D19+D21)</f>
        <v>814390.31</v>
      </c>
      <c r="E23" s="38">
        <f t="shared" si="6"/>
        <v>814390.31</v>
      </c>
      <c r="F23" s="38">
        <f t="shared" si="6"/>
        <v>814390.31</v>
      </c>
    </row>
    <row r="24" spans="1:6" x14ac:dyDescent="0.25">
      <c r="A24" s="35" t="s">
        <v>36</v>
      </c>
      <c r="B24" s="8"/>
      <c r="C24" s="43"/>
      <c r="D24" s="18"/>
      <c r="E24" s="18"/>
      <c r="F24" s="18"/>
    </row>
    <row r="25" spans="1:6" x14ac:dyDescent="0.25">
      <c r="A25" s="5" t="s">
        <v>16</v>
      </c>
      <c r="B25" s="39">
        <f>SUM(B9+B13+B15+B17+B19)</f>
        <v>701469.07000000007</v>
      </c>
      <c r="C25" s="39">
        <v>785043.82</v>
      </c>
      <c r="D25" s="39">
        <f t="shared" ref="D25:F25" si="7">SUM(D9+D13+D15+D17+D19)</f>
        <v>814390.31</v>
      </c>
      <c r="E25" s="39">
        <f t="shared" si="7"/>
        <v>814390.31</v>
      </c>
      <c r="F25" s="39">
        <f t="shared" si="7"/>
        <v>814390.31</v>
      </c>
    </row>
    <row r="26" spans="1:6" x14ac:dyDescent="0.25">
      <c r="A26" s="5" t="s">
        <v>17</v>
      </c>
      <c r="B26" s="41">
        <f>SUM(B21)</f>
        <v>62.73</v>
      </c>
      <c r="C26" s="39">
        <v>132.72</v>
      </c>
      <c r="D26" s="39">
        <f t="shared" ref="D26:F26" si="8">SUM(D21)</f>
        <v>0</v>
      </c>
      <c r="E26" s="39">
        <f t="shared" si="8"/>
        <v>0</v>
      </c>
      <c r="F26" s="39">
        <f t="shared" si="8"/>
        <v>0</v>
      </c>
    </row>
    <row r="27" spans="1:6" x14ac:dyDescent="0.25">
      <c r="A27" s="5" t="s">
        <v>40</v>
      </c>
      <c r="B27" s="39">
        <f>SUM(B25+B26)</f>
        <v>701531.8</v>
      </c>
      <c r="C27" s="39">
        <f>SUM(C25+C26)</f>
        <v>785176.53999999992</v>
      </c>
      <c r="D27" s="39">
        <f t="shared" ref="D27:F27" si="9">SUM(D25+D26)</f>
        <v>814390.31</v>
      </c>
      <c r="E27" s="39">
        <f t="shared" si="9"/>
        <v>814390.31</v>
      </c>
      <c r="F27" s="39">
        <f t="shared" si="9"/>
        <v>814390.31</v>
      </c>
    </row>
    <row r="28" spans="1:6" x14ac:dyDescent="0.25">
      <c r="A28" s="5" t="s">
        <v>113</v>
      </c>
      <c r="B28" s="39">
        <v>41450.82</v>
      </c>
      <c r="C28" s="62">
        <v>55940.99</v>
      </c>
      <c r="D28" s="61">
        <v>53089.120000000003</v>
      </c>
      <c r="E28" s="61">
        <v>4483.99</v>
      </c>
      <c r="F28" s="61">
        <v>0</v>
      </c>
    </row>
    <row r="29" spans="1:6" ht="26.25" x14ac:dyDescent="0.25">
      <c r="A29" s="35" t="s">
        <v>38</v>
      </c>
      <c r="B29" s="38">
        <f>SUM(B27+B28)</f>
        <v>742982.62</v>
      </c>
      <c r="C29" s="38">
        <f t="shared" ref="C29:F29" si="10">SUM(C27+C28)</f>
        <v>841117.52999999991</v>
      </c>
      <c r="D29" s="38">
        <f t="shared" si="10"/>
        <v>867479.43</v>
      </c>
      <c r="E29" s="38">
        <f t="shared" si="10"/>
        <v>818874.3</v>
      </c>
      <c r="F29" s="38">
        <f t="shared" si="10"/>
        <v>814390.31</v>
      </c>
    </row>
    <row r="31" spans="1:6" ht="15.75" thickBot="1" x14ac:dyDescent="0.3"/>
    <row r="32" spans="1:6" ht="26.25" thickBot="1" x14ac:dyDescent="0.3">
      <c r="A32" s="1" t="s">
        <v>0</v>
      </c>
      <c r="B32" s="3" t="s">
        <v>149</v>
      </c>
      <c r="C32" s="30" t="s">
        <v>148</v>
      </c>
      <c r="D32" s="31" t="s">
        <v>150</v>
      </c>
      <c r="E32" s="31" t="s">
        <v>151</v>
      </c>
      <c r="F32" s="31" t="s">
        <v>152</v>
      </c>
    </row>
    <row r="33" spans="1:6" ht="15.75" thickBot="1" x14ac:dyDescent="0.3">
      <c r="A33" s="2" t="s">
        <v>37</v>
      </c>
      <c r="B33" s="44">
        <v>1</v>
      </c>
      <c r="C33" s="45">
        <v>2</v>
      </c>
      <c r="D33" s="46">
        <v>3</v>
      </c>
      <c r="E33" s="46">
        <v>4</v>
      </c>
      <c r="F33" s="46">
        <v>5</v>
      </c>
    </row>
    <row r="34" spans="1:6" x14ac:dyDescent="0.25">
      <c r="A34" s="34" t="s">
        <v>18</v>
      </c>
      <c r="B34" s="38">
        <f>SUM(B35+B36+B37)</f>
        <v>410987.21</v>
      </c>
      <c r="C34" s="38">
        <f t="shared" ref="C34:D34" si="11">SUM(C35+C36+C37)</f>
        <v>493742.12</v>
      </c>
      <c r="D34" s="38">
        <f t="shared" si="11"/>
        <v>503948.51</v>
      </c>
      <c r="E34" s="38">
        <v>503948.51</v>
      </c>
      <c r="F34" s="38">
        <v>503948.51</v>
      </c>
    </row>
    <row r="35" spans="1:6" x14ac:dyDescent="0.25">
      <c r="A35" s="5" t="s">
        <v>19</v>
      </c>
      <c r="B35" s="39">
        <v>341378.46</v>
      </c>
      <c r="C35" s="39">
        <v>399309.84</v>
      </c>
      <c r="D35" s="39">
        <v>400822.88</v>
      </c>
      <c r="E35" s="39"/>
      <c r="F35" s="39"/>
    </row>
    <row r="36" spans="1:6" x14ac:dyDescent="0.25">
      <c r="A36" s="5" t="s">
        <v>20</v>
      </c>
      <c r="B36" s="39">
        <v>13689.6</v>
      </c>
      <c r="C36" s="39">
        <v>27871.79</v>
      </c>
      <c r="D36" s="56">
        <v>36233.33</v>
      </c>
      <c r="E36" s="56"/>
      <c r="F36" s="56"/>
    </row>
    <row r="37" spans="1:6" x14ac:dyDescent="0.25">
      <c r="A37" s="5" t="s">
        <v>21</v>
      </c>
      <c r="B37" s="39">
        <v>55919.15</v>
      </c>
      <c r="C37" s="39">
        <v>66560.490000000005</v>
      </c>
      <c r="D37" s="56">
        <v>66892.3</v>
      </c>
      <c r="E37" s="56"/>
      <c r="F37" s="56"/>
    </row>
    <row r="38" spans="1:6" x14ac:dyDescent="0.25">
      <c r="A38" s="35" t="s">
        <v>22</v>
      </c>
      <c r="B38" s="38">
        <f>SUM(B39+B40+B41+B42)</f>
        <v>242603.46000000002</v>
      </c>
      <c r="C38" s="38">
        <f t="shared" ref="C38:D38" si="12">SUM(C39+C40+C41+C42)</f>
        <v>273817.11</v>
      </c>
      <c r="D38" s="38">
        <f t="shared" si="12"/>
        <v>309645.46000000002</v>
      </c>
      <c r="E38" s="38">
        <v>309645.46000000002</v>
      </c>
      <c r="F38" s="38">
        <v>309645.46000000002</v>
      </c>
    </row>
    <row r="39" spans="1:6" x14ac:dyDescent="0.25">
      <c r="A39" s="5" t="s">
        <v>23</v>
      </c>
      <c r="B39" s="39">
        <v>16846.830000000002</v>
      </c>
      <c r="C39" s="39">
        <v>27407.26</v>
      </c>
      <c r="D39" s="39">
        <v>28469.040000000001</v>
      </c>
      <c r="E39" s="39"/>
      <c r="F39" s="39"/>
    </row>
    <row r="40" spans="1:6" x14ac:dyDescent="0.25">
      <c r="A40" s="5" t="s">
        <v>24</v>
      </c>
      <c r="B40" s="39">
        <v>149268.07</v>
      </c>
      <c r="C40" s="56">
        <v>172317.34</v>
      </c>
      <c r="D40" s="56">
        <v>190277.82</v>
      </c>
      <c r="E40" s="56"/>
      <c r="F40" s="56"/>
    </row>
    <row r="41" spans="1:6" x14ac:dyDescent="0.25">
      <c r="A41" s="5" t="s">
        <v>25</v>
      </c>
      <c r="B41" s="39">
        <v>70419.740000000005</v>
      </c>
      <c r="C41" s="56">
        <v>63065.9</v>
      </c>
      <c r="D41" s="56">
        <v>77093.440000000002</v>
      </c>
      <c r="E41" s="56"/>
      <c r="F41" s="56"/>
    </row>
    <row r="42" spans="1:6" x14ac:dyDescent="0.25">
      <c r="A42" s="5" t="s">
        <v>26</v>
      </c>
      <c r="B42" s="39">
        <v>6068.82</v>
      </c>
      <c r="C42" s="56">
        <v>11026.61</v>
      </c>
      <c r="D42" s="56">
        <v>13805.16</v>
      </c>
      <c r="E42" s="56"/>
      <c r="F42" s="56"/>
    </row>
    <row r="43" spans="1:6" x14ac:dyDescent="0.25">
      <c r="A43" s="35" t="s">
        <v>27</v>
      </c>
      <c r="B43" s="38">
        <f>SUM(B44)</f>
        <v>2811.77</v>
      </c>
      <c r="C43" s="38">
        <f t="shared" ref="C43:D43" si="13">SUM(C44)</f>
        <v>1045.19</v>
      </c>
      <c r="D43" s="38">
        <f t="shared" si="13"/>
        <v>796.34</v>
      </c>
      <c r="E43" s="38">
        <v>796.34</v>
      </c>
      <c r="F43" s="38">
        <v>796.34</v>
      </c>
    </row>
    <row r="44" spans="1:6" x14ac:dyDescent="0.25">
      <c r="A44" s="5" t="s">
        <v>28</v>
      </c>
      <c r="B44" s="39">
        <v>2811.77</v>
      </c>
      <c r="C44" s="39">
        <v>1045.19</v>
      </c>
      <c r="D44" s="39">
        <v>796.34</v>
      </c>
      <c r="E44" s="39"/>
      <c r="F44" s="39"/>
    </row>
    <row r="45" spans="1:6" ht="26.25" x14ac:dyDescent="0.25">
      <c r="A45" s="35" t="s">
        <v>29</v>
      </c>
      <c r="B45" s="38">
        <f>SUM(B46)</f>
        <v>28043.74</v>
      </c>
      <c r="C45" s="38">
        <f t="shared" ref="C45:F45" si="14">SUM(C46)</f>
        <v>30041.81</v>
      </c>
      <c r="D45" s="38">
        <f t="shared" si="14"/>
        <v>26544.560000000001</v>
      </c>
      <c r="E45" s="38"/>
      <c r="F45" s="38">
        <f t="shared" si="14"/>
        <v>0</v>
      </c>
    </row>
    <row r="46" spans="1:6" x14ac:dyDescent="0.25">
      <c r="A46" s="5" t="s">
        <v>30</v>
      </c>
      <c r="B46" s="39">
        <v>28043.74</v>
      </c>
      <c r="C46" s="39">
        <v>30041.81</v>
      </c>
      <c r="D46" s="39">
        <v>26544.560000000001</v>
      </c>
      <c r="E46" s="39"/>
      <c r="F46" s="39"/>
    </row>
    <row r="47" spans="1:6" ht="26.25" x14ac:dyDescent="0.25">
      <c r="A47" s="35" t="s">
        <v>31</v>
      </c>
      <c r="B47" s="38">
        <f>SUM(B48)</f>
        <v>58536.45</v>
      </c>
      <c r="C47" s="38">
        <f t="shared" ref="C47:D47" si="15">SUM(C48)</f>
        <v>42471.3</v>
      </c>
      <c r="D47" s="38">
        <f t="shared" si="15"/>
        <v>26544.560000000001</v>
      </c>
      <c r="E47" s="38">
        <v>4483.99</v>
      </c>
      <c r="F47" s="38">
        <v>0</v>
      </c>
    </row>
    <row r="48" spans="1:6" ht="26.25" x14ac:dyDescent="0.25">
      <c r="A48" s="5" t="s">
        <v>32</v>
      </c>
      <c r="B48" s="39">
        <v>58536.45</v>
      </c>
      <c r="C48" s="39">
        <v>42471.3</v>
      </c>
      <c r="D48" s="39">
        <v>26544.560000000001</v>
      </c>
      <c r="E48" s="39"/>
      <c r="F48" s="39"/>
    </row>
    <row r="49" spans="1:6" x14ac:dyDescent="0.25">
      <c r="A49" s="35" t="s">
        <v>33</v>
      </c>
      <c r="B49" s="38">
        <f>SUM(B34+B38+B43+B45+B47)</f>
        <v>742982.63</v>
      </c>
      <c r="C49" s="38">
        <f t="shared" ref="C49:F49" si="16">SUM(C34+C38+C43+C45+C47)</f>
        <v>841117.53</v>
      </c>
      <c r="D49" s="38">
        <f t="shared" si="16"/>
        <v>867479.43</v>
      </c>
      <c r="E49" s="38">
        <f t="shared" si="16"/>
        <v>818874.29999999993</v>
      </c>
      <c r="F49" s="38">
        <f t="shared" si="16"/>
        <v>814390.30999999994</v>
      </c>
    </row>
    <row r="50" spans="1:6" x14ac:dyDescent="0.25">
      <c r="A50" s="35" t="s">
        <v>36</v>
      </c>
      <c r="B50" s="8"/>
      <c r="C50" s="57"/>
      <c r="D50" s="56"/>
      <c r="E50" s="56"/>
      <c r="F50" s="56"/>
    </row>
    <row r="51" spans="1:6" x14ac:dyDescent="0.25">
      <c r="A51" s="5" t="s">
        <v>34</v>
      </c>
      <c r="B51" s="39">
        <f>SUM(B34+B38+B43)</f>
        <v>656402.44000000006</v>
      </c>
      <c r="C51" s="39">
        <f t="shared" ref="C51:F51" si="17">SUM(C34+C38+C43)</f>
        <v>768604.41999999993</v>
      </c>
      <c r="D51" s="39">
        <f t="shared" si="17"/>
        <v>814390.30999999994</v>
      </c>
      <c r="E51" s="39">
        <f t="shared" si="17"/>
        <v>814390.30999999994</v>
      </c>
      <c r="F51" s="39">
        <f t="shared" si="17"/>
        <v>814390.30999999994</v>
      </c>
    </row>
    <row r="52" spans="1:6" x14ac:dyDescent="0.25">
      <c r="A52" s="5" t="s">
        <v>35</v>
      </c>
      <c r="B52" s="39">
        <v>86580.18</v>
      </c>
      <c r="C52" s="39">
        <f t="shared" ref="C52:F52" si="18">SUM(C45+C47)</f>
        <v>72513.11</v>
      </c>
      <c r="D52" s="39">
        <f t="shared" si="18"/>
        <v>53089.120000000003</v>
      </c>
      <c r="E52" s="39">
        <f t="shared" si="18"/>
        <v>4483.99</v>
      </c>
      <c r="F52" s="39">
        <f t="shared" si="18"/>
        <v>0</v>
      </c>
    </row>
    <row r="53" spans="1:6" x14ac:dyDescent="0.25">
      <c r="A53" s="35" t="s">
        <v>39</v>
      </c>
      <c r="B53" s="38">
        <f>SUM(B51+B52)</f>
        <v>742982.62000000011</v>
      </c>
      <c r="C53" s="38">
        <f t="shared" ref="C53:F53" si="19">SUM(C51+C52)</f>
        <v>841117.52999999991</v>
      </c>
      <c r="D53" s="38">
        <f t="shared" si="19"/>
        <v>867479.42999999993</v>
      </c>
      <c r="E53" s="38">
        <f t="shared" si="19"/>
        <v>818874.29999999993</v>
      </c>
      <c r="F53" s="38">
        <f t="shared" si="19"/>
        <v>814390.30999999994</v>
      </c>
    </row>
    <row r="54" spans="1:6" x14ac:dyDescent="0.25">
      <c r="C54" s="58"/>
    </row>
  </sheetData>
  <mergeCells count="3">
    <mergeCell ref="B3:D3"/>
    <mergeCell ref="B4:D4"/>
    <mergeCell ref="B5:D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topLeftCell="A13" workbookViewId="0">
      <selection activeCell="J30" sqref="J30"/>
    </sheetView>
  </sheetViews>
  <sheetFormatPr defaultRowHeight="15" x14ac:dyDescent="0.25"/>
  <cols>
    <col min="1" max="1" width="10.7109375" customWidth="1"/>
    <col min="2" max="2" width="34.140625" customWidth="1"/>
    <col min="3" max="3" width="17.28515625" customWidth="1"/>
    <col min="4" max="4" width="13.85546875" customWidth="1"/>
    <col min="5" max="5" width="13.42578125" customWidth="1"/>
    <col min="6" max="6" width="14.140625" customWidth="1"/>
    <col min="7" max="7" width="15" customWidth="1"/>
    <col min="8" max="8" width="11.28515625" customWidth="1"/>
  </cols>
  <sheetData>
    <row r="2" spans="1:7" x14ac:dyDescent="0.25">
      <c r="C2" s="6"/>
      <c r="D2" s="66" t="s">
        <v>141</v>
      </c>
    </row>
    <row r="3" spans="1:7" x14ac:dyDescent="0.25">
      <c r="C3" s="113" t="s">
        <v>162</v>
      </c>
      <c r="D3" s="113"/>
      <c r="E3" s="113"/>
    </row>
    <row r="4" spans="1:7" x14ac:dyDescent="0.25">
      <c r="C4" s="113" t="s">
        <v>163</v>
      </c>
      <c r="D4" s="113"/>
      <c r="E4" s="113"/>
    </row>
    <row r="5" spans="1:7" x14ac:dyDescent="0.25">
      <c r="D5" s="6" t="s">
        <v>144</v>
      </c>
    </row>
    <row r="6" spans="1:7" ht="15.75" thickBot="1" x14ac:dyDescent="0.3">
      <c r="D6" s="6"/>
    </row>
    <row r="7" spans="1:7" ht="26.25" thickBot="1" x14ac:dyDescent="0.3">
      <c r="A7" s="29" t="s">
        <v>42</v>
      </c>
      <c r="B7" s="28" t="s">
        <v>43</v>
      </c>
      <c r="C7" s="3" t="s">
        <v>149</v>
      </c>
      <c r="D7" s="71" t="s">
        <v>148</v>
      </c>
      <c r="E7" s="73" t="s">
        <v>150</v>
      </c>
      <c r="F7" s="73" t="s">
        <v>151</v>
      </c>
      <c r="G7" s="73" t="s">
        <v>152</v>
      </c>
    </row>
    <row r="8" spans="1:7" ht="15.75" thickBot="1" x14ac:dyDescent="0.3">
      <c r="A8" s="12"/>
      <c r="B8" s="72"/>
      <c r="C8" s="36">
        <v>1</v>
      </c>
      <c r="D8" s="75">
        <v>2</v>
      </c>
      <c r="E8" s="29">
        <v>3</v>
      </c>
      <c r="F8" s="29">
        <v>4</v>
      </c>
      <c r="G8" s="29">
        <v>5</v>
      </c>
    </row>
    <row r="9" spans="1:7" x14ac:dyDescent="0.25">
      <c r="A9" s="13">
        <v>1</v>
      </c>
      <c r="B9" s="14" t="s">
        <v>44</v>
      </c>
      <c r="C9" s="47"/>
      <c r="D9" s="74"/>
      <c r="E9" s="74"/>
      <c r="F9" s="74"/>
      <c r="G9" s="74"/>
    </row>
    <row r="10" spans="1:7" x14ac:dyDescent="0.25">
      <c r="A10" s="11"/>
      <c r="B10" s="8" t="s">
        <v>45</v>
      </c>
      <c r="C10" s="4">
        <v>117804.76</v>
      </c>
      <c r="D10" s="39">
        <v>0</v>
      </c>
      <c r="E10" s="39">
        <v>0</v>
      </c>
      <c r="F10" s="39"/>
      <c r="G10" s="39"/>
    </row>
    <row r="11" spans="1:7" x14ac:dyDescent="0.25">
      <c r="A11" s="11"/>
      <c r="B11" s="8" t="s">
        <v>46</v>
      </c>
      <c r="C11" s="4">
        <v>117804.76</v>
      </c>
      <c r="D11" s="56">
        <v>0</v>
      </c>
      <c r="E11" s="56">
        <v>0</v>
      </c>
      <c r="F11" s="56"/>
      <c r="G11" s="56"/>
    </row>
    <row r="12" spans="1:7" x14ac:dyDescent="0.25">
      <c r="A12" s="11"/>
      <c r="B12" s="8" t="s">
        <v>47</v>
      </c>
      <c r="C12" s="4">
        <v>0</v>
      </c>
      <c r="D12" s="56">
        <v>0</v>
      </c>
      <c r="E12" s="56">
        <v>0</v>
      </c>
      <c r="F12" s="56"/>
      <c r="G12" s="56"/>
    </row>
    <row r="13" spans="1:7" x14ac:dyDescent="0.25">
      <c r="A13" s="10">
        <v>3</v>
      </c>
      <c r="B13" s="17" t="s">
        <v>48</v>
      </c>
      <c r="C13" s="4"/>
      <c r="D13" s="56"/>
      <c r="E13" s="56"/>
      <c r="F13" s="56"/>
      <c r="G13" s="56"/>
    </row>
    <row r="14" spans="1:7" x14ac:dyDescent="0.25">
      <c r="A14" s="11"/>
      <c r="B14" s="8" t="s">
        <v>45</v>
      </c>
      <c r="C14" s="4">
        <v>2492.23</v>
      </c>
      <c r="D14" s="56">
        <v>7989.91</v>
      </c>
      <c r="E14" s="56">
        <v>18715.919999999998</v>
      </c>
      <c r="F14" s="56">
        <v>18715.919999999998</v>
      </c>
      <c r="G14" s="56">
        <v>18715.919999999998</v>
      </c>
    </row>
    <row r="15" spans="1:7" x14ac:dyDescent="0.25">
      <c r="A15" s="11"/>
      <c r="B15" s="8" t="s">
        <v>46</v>
      </c>
      <c r="C15" s="4">
        <v>448.97</v>
      </c>
      <c r="D15" s="56">
        <v>7989.91</v>
      </c>
      <c r="E15" s="56">
        <v>18715.919999999998</v>
      </c>
      <c r="F15" s="56">
        <v>18715.919999999998</v>
      </c>
      <c r="G15" s="56">
        <v>18715.919999999998</v>
      </c>
    </row>
    <row r="16" spans="1:7" x14ac:dyDescent="0.25">
      <c r="A16" s="11"/>
      <c r="B16" s="8" t="s">
        <v>47</v>
      </c>
      <c r="C16" s="4">
        <v>2043.26</v>
      </c>
      <c r="D16" s="56"/>
      <c r="E16" s="56">
        <v>0</v>
      </c>
      <c r="F16" s="56"/>
      <c r="G16" s="56"/>
    </row>
    <row r="17" spans="1:7" x14ac:dyDescent="0.25">
      <c r="A17" s="10">
        <v>4</v>
      </c>
      <c r="B17" s="17" t="s">
        <v>50</v>
      </c>
      <c r="C17" s="4"/>
      <c r="D17" s="56"/>
      <c r="E17" s="56"/>
      <c r="F17" s="56"/>
      <c r="G17" s="56"/>
    </row>
    <row r="18" spans="1:7" x14ac:dyDescent="0.25">
      <c r="A18" s="11"/>
      <c r="B18" s="8" t="s">
        <v>45</v>
      </c>
      <c r="C18" s="4">
        <v>108271.58</v>
      </c>
      <c r="D18" s="56">
        <v>127095.36</v>
      </c>
      <c r="E18" s="56">
        <v>136800</v>
      </c>
      <c r="F18" s="56">
        <v>136800</v>
      </c>
      <c r="G18" s="56">
        <v>136800</v>
      </c>
    </row>
    <row r="19" spans="1:7" x14ac:dyDescent="0.25">
      <c r="A19" s="11"/>
      <c r="B19" s="8" t="s">
        <v>46</v>
      </c>
      <c r="C19" s="4">
        <v>137850.9</v>
      </c>
      <c r="D19" s="56">
        <v>189475.08</v>
      </c>
      <c r="E19" s="56">
        <v>189889.12</v>
      </c>
      <c r="F19" s="56">
        <v>141283.99</v>
      </c>
      <c r="G19" s="56">
        <v>136800</v>
      </c>
    </row>
    <row r="20" spans="1:7" x14ac:dyDescent="0.25">
      <c r="A20" s="11"/>
      <c r="B20" s="8" t="s">
        <v>47</v>
      </c>
      <c r="C20" s="4">
        <v>29579.32</v>
      </c>
      <c r="D20" s="56">
        <f>SUM(D18-D19)</f>
        <v>-62379.719999999987</v>
      </c>
      <c r="E20" s="56">
        <v>53089.120000000003</v>
      </c>
      <c r="F20" s="56">
        <v>4483.99</v>
      </c>
      <c r="G20" s="56">
        <v>0</v>
      </c>
    </row>
    <row r="21" spans="1:7" x14ac:dyDescent="0.25">
      <c r="A21" s="10">
        <v>5</v>
      </c>
      <c r="B21" s="17" t="s">
        <v>49</v>
      </c>
      <c r="C21" s="4"/>
      <c r="D21" s="56"/>
      <c r="E21" s="56"/>
      <c r="F21" s="56"/>
      <c r="G21" s="56"/>
    </row>
    <row r="22" spans="1:7" x14ac:dyDescent="0.25">
      <c r="A22" s="11"/>
      <c r="B22" s="8" t="s">
        <v>45</v>
      </c>
      <c r="C22" s="4">
        <v>472900.5</v>
      </c>
      <c r="D22" s="56">
        <v>649958.54</v>
      </c>
      <c r="E22" s="56">
        <v>658874.39</v>
      </c>
      <c r="F22" s="56">
        <v>658874.39</v>
      </c>
      <c r="G22" s="56">
        <v>658874.39</v>
      </c>
    </row>
    <row r="23" spans="1:7" x14ac:dyDescent="0.25">
      <c r="A23" s="11"/>
      <c r="B23" s="8" t="s">
        <v>46</v>
      </c>
      <c r="C23" s="4">
        <v>486866.79</v>
      </c>
      <c r="D23" s="56">
        <v>643519.81000000006</v>
      </c>
      <c r="E23" s="56">
        <v>658874.39</v>
      </c>
      <c r="F23" s="56">
        <v>658874.39</v>
      </c>
      <c r="G23" s="56">
        <v>658874.39</v>
      </c>
    </row>
    <row r="24" spans="1:7" x14ac:dyDescent="0.25">
      <c r="A24" s="11"/>
      <c r="B24" s="8" t="s">
        <v>47</v>
      </c>
      <c r="C24" s="4">
        <v>13966.29</v>
      </c>
      <c r="D24" s="56">
        <f>SUM(D22-D23)</f>
        <v>6438.7299999999814</v>
      </c>
      <c r="E24" s="56">
        <v>0</v>
      </c>
      <c r="F24" s="56">
        <v>0</v>
      </c>
      <c r="G24" s="56">
        <v>0</v>
      </c>
    </row>
    <row r="25" spans="1:7" ht="26.25" x14ac:dyDescent="0.25">
      <c r="A25" s="10">
        <v>7</v>
      </c>
      <c r="B25" s="17" t="s">
        <v>53</v>
      </c>
      <c r="C25" s="4"/>
      <c r="D25" s="56"/>
      <c r="E25" s="56"/>
      <c r="F25" s="56"/>
      <c r="G25" s="56"/>
    </row>
    <row r="26" spans="1:7" x14ac:dyDescent="0.25">
      <c r="A26" s="11"/>
      <c r="B26" s="8" t="s">
        <v>45</v>
      </c>
      <c r="C26" s="4">
        <v>62.73</v>
      </c>
      <c r="D26" s="56">
        <v>132.72999999999999</v>
      </c>
      <c r="E26" s="56"/>
      <c r="F26" s="56"/>
      <c r="G26" s="56"/>
    </row>
    <row r="27" spans="1:7" x14ac:dyDescent="0.25">
      <c r="A27" s="11"/>
      <c r="B27" s="8" t="s">
        <v>46</v>
      </c>
      <c r="C27" s="4">
        <v>11.2</v>
      </c>
      <c r="D27" s="56">
        <v>132.72999999999999</v>
      </c>
      <c r="E27" s="56"/>
      <c r="F27" s="56"/>
      <c r="G27" s="56"/>
    </row>
    <row r="28" spans="1:7" ht="15.75" thickBot="1" x14ac:dyDescent="0.3">
      <c r="A28" s="15"/>
      <c r="B28" s="16" t="s">
        <v>47</v>
      </c>
      <c r="C28" s="48">
        <v>51.53</v>
      </c>
      <c r="D28" s="79"/>
      <c r="E28" s="79"/>
      <c r="F28" s="79"/>
      <c r="G28" s="79"/>
    </row>
    <row r="29" spans="1:7" ht="15.75" thickBot="1" x14ac:dyDescent="0.3">
      <c r="A29" s="78"/>
      <c r="B29" s="80" t="s">
        <v>51</v>
      </c>
      <c r="C29" s="81">
        <f>SUM(C10+C14+C18+C22+C26)</f>
        <v>701531.8</v>
      </c>
      <c r="D29" s="82">
        <f t="shared" ref="D29:G29" si="0">SUM(D10+D14+D18+D22+D26)</f>
        <v>785176.54</v>
      </c>
      <c r="E29" s="82">
        <f t="shared" si="0"/>
        <v>814390.31</v>
      </c>
      <c r="F29" s="83">
        <f t="shared" si="0"/>
        <v>814390.31</v>
      </c>
      <c r="G29" s="89">
        <f t="shared" si="0"/>
        <v>814390.31</v>
      </c>
    </row>
    <row r="30" spans="1:7" ht="15.75" thickBot="1" x14ac:dyDescent="0.3">
      <c r="A30" s="78"/>
      <c r="B30" s="84" t="s">
        <v>52</v>
      </c>
      <c r="C30" s="49">
        <f>SUM(C11+C15+C19+C23+C27)</f>
        <v>742982.61999999988</v>
      </c>
      <c r="D30" s="59">
        <f t="shared" ref="D30:G30" si="1">SUM(D11+D15+D19+D23+D27)</f>
        <v>841117.53</v>
      </c>
      <c r="E30" s="64">
        <f t="shared" si="1"/>
        <v>867479.42999999993</v>
      </c>
      <c r="F30" s="64">
        <f t="shared" si="1"/>
        <v>818874.3</v>
      </c>
      <c r="G30" s="89">
        <f t="shared" si="1"/>
        <v>814390.31</v>
      </c>
    </row>
    <row r="31" spans="1:7" ht="15.75" thickBot="1" x14ac:dyDescent="0.3">
      <c r="A31" s="78"/>
      <c r="B31" s="85" t="s">
        <v>47</v>
      </c>
      <c r="C31" s="86">
        <f>SUM(C30-C29)</f>
        <v>41450.819999999832</v>
      </c>
      <c r="D31" s="87">
        <f>SUM(D30-D29)</f>
        <v>55940.989999999991</v>
      </c>
      <c r="E31" s="88">
        <f>SUM(E30-E29)</f>
        <v>53089.119999999879</v>
      </c>
      <c r="F31" s="88">
        <f>SUM(F30-F29)</f>
        <v>4483.9899999999907</v>
      </c>
      <c r="G31" s="89">
        <f t="shared" ref="G31" si="2">SUM(G29-G30)</f>
        <v>0</v>
      </c>
    </row>
    <row r="32" spans="1:7" x14ac:dyDescent="0.25">
      <c r="E32" s="65"/>
      <c r="F32" s="63"/>
      <c r="G32" s="63"/>
    </row>
    <row r="34" spans="1:9" x14ac:dyDescent="0.25">
      <c r="B34" s="113" t="s">
        <v>154</v>
      </c>
      <c r="C34" s="113"/>
      <c r="D34" s="113"/>
      <c r="E34" s="113"/>
      <c r="F34" s="113"/>
      <c r="G34" s="113"/>
      <c r="H34" s="50"/>
      <c r="I34" s="50"/>
    </row>
    <row r="35" spans="1:9" x14ac:dyDescent="0.25">
      <c r="E35" s="67"/>
      <c r="F35" s="67"/>
      <c r="G35" s="67"/>
      <c r="H35" s="67"/>
      <c r="I35" s="67"/>
    </row>
    <row r="36" spans="1:9" ht="30" x14ac:dyDescent="0.25">
      <c r="A36" s="9"/>
      <c r="B36" s="9"/>
      <c r="C36" s="9"/>
      <c r="D36" s="10" t="s">
        <v>155</v>
      </c>
      <c r="E36" s="10" t="s">
        <v>156</v>
      </c>
      <c r="F36" s="10" t="s">
        <v>157</v>
      </c>
      <c r="G36" s="76" t="s">
        <v>158</v>
      </c>
      <c r="H36" s="76" t="s">
        <v>159</v>
      </c>
    </row>
    <row r="37" spans="1:9" x14ac:dyDescent="0.25">
      <c r="A37" s="115" t="s">
        <v>160</v>
      </c>
      <c r="B37" s="115"/>
      <c r="C37" s="115"/>
      <c r="D37" s="77">
        <v>154964.92000000001</v>
      </c>
      <c r="E37" s="77">
        <v>113514.1</v>
      </c>
      <c r="F37" s="77">
        <v>57573.11</v>
      </c>
      <c r="G37" s="77">
        <v>4483.99</v>
      </c>
      <c r="H37" s="77">
        <v>0</v>
      </c>
    </row>
    <row r="38" spans="1:9" ht="15" customHeight="1" x14ac:dyDescent="0.25">
      <c r="A38" s="116" t="s">
        <v>161</v>
      </c>
      <c r="B38" s="116"/>
      <c r="C38" s="116"/>
      <c r="D38" s="114">
        <v>41450.82</v>
      </c>
      <c r="E38" s="114">
        <v>55940.99</v>
      </c>
      <c r="F38" s="114">
        <v>53089.120000000003</v>
      </c>
      <c r="G38" s="114">
        <v>4483.99</v>
      </c>
      <c r="H38" s="114">
        <v>0</v>
      </c>
    </row>
    <row r="39" spans="1:9" x14ac:dyDescent="0.25">
      <c r="A39" s="116"/>
      <c r="B39" s="116"/>
      <c r="C39" s="116"/>
      <c r="D39" s="114"/>
      <c r="E39" s="114"/>
      <c r="F39" s="114"/>
      <c r="G39" s="114"/>
      <c r="H39" s="114"/>
    </row>
  </sheetData>
  <mergeCells count="10">
    <mergeCell ref="F38:F39"/>
    <mergeCell ref="G38:G39"/>
    <mergeCell ref="H38:H39"/>
    <mergeCell ref="B34:G34"/>
    <mergeCell ref="C3:E3"/>
    <mergeCell ref="C4:E4"/>
    <mergeCell ref="A37:C37"/>
    <mergeCell ref="A38:C39"/>
    <mergeCell ref="D38:D39"/>
    <mergeCell ref="E38:E3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0"/>
  <sheetViews>
    <sheetView topLeftCell="A37" workbookViewId="0">
      <selection activeCell="G54" sqref="G54"/>
    </sheetView>
  </sheetViews>
  <sheetFormatPr defaultRowHeight="15" x14ac:dyDescent="0.25"/>
  <cols>
    <col min="2" max="2" width="64.28515625" customWidth="1"/>
    <col min="3" max="3" width="13.85546875" customWidth="1"/>
    <col min="4" max="4" width="11.5703125" customWidth="1"/>
    <col min="5" max="5" width="12" customWidth="1"/>
    <col min="6" max="6" width="13" customWidth="1"/>
    <col min="7" max="7" width="14" customWidth="1"/>
  </cols>
  <sheetData>
    <row r="2" spans="1:7" x14ac:dyDescent="0.25">
      <c r="B2" s="113" t="s">
        <v>111</v>
      </c>
      <c r="C2" s="113"/>
      <c r="D2" s="113"/>
      <c r="E2" s="113"/>
      <c r="F2" s="50"/>
    </row>
    <row r="3" spans="1:7" x14ac:dyDescent="0.25">
      <c r="B3" s="113" t="s">
        <v>114</v>
      </c>
      <c r="C3" s="113"/>
      <c r="D3" s="113"/>
      <c r="E3" s="113"/>
      <c r="F3" s="50"/>
    </row>
    <row r="4" spans="1:7" x14ac:dyDescent="0.25">
      <c r="B4" s="113" t="s">
        <v>112</v>
      </c>
      <c r="C4" s="113"/>
      <c r="D4" s="113"/>
      <c r="E4" s="113"/>
      <c r="F4" s="50"/>
    </row>
    <row r="5" spans="1:7" x14ac:dyDescent="0.25">
      <c r="B5" s="6"/>
      <c r="C5" s="6"/>
      <c r="D5" s="50"/>
      <c r="E5" s="50"/>
    </row>
    <row r="6" spans="1:7" x14ac:dyDescent="0.25">
      <c r="B6" s="113" t="s">
        <v>41</v>
      </c>
      <c r="C6" s="113"/>
      <c r="D6" s="113"/>
      <c r="E6" s="113"/>
      <c r="F6" s="50"/>
    </row>
    <row r="7" spans="1:7" x14ac:dyDescent="0.25">
      <c r="A7" s="6" t="s">
        <v>56</v>
      </c>
      <c r="B7" s="6"/>
    </row>
    <row r="8" spans="1:7" ht="45" x14ac:dyDescent="0.25">
      <c r="A8" s="19" t="s">
        <v>55</v>
      </c>
      <c r="B8" s="20" t="s">
        <v>54</v>
      </c>
      <c r="C8" s="20" t="s">
        <v>146</v>
      </c>
      <c r="D8" s="20" t="s">
        <v>148</v>
      </c>
      <c r="E8" s="20" t="s">
        <v>150</v>
      </c>
      <c r="F8" s="20" t="s">
        <v>151</v>
      </c>
      <c r="G8" s="20" t="s">
        <v>152</v>
      </c>
    </row>
    <row r="9" spans="1:7" x14ac:dyDescent="0.25">
      <c r="A9" s="9">
        <v>67</v>
      </c>
      <c r="B9" s="9" t="s">
        <v>57</v>
      </c>
      <c r="C9" s="21">
        <f>SUM(C10)</f>
        <v>117804.76</v>
      </c>
      <c r="D9" s="21">
        <f t="shared" ref="D9:G9" si="0">SUM(D10)</f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</row>
    <row r="10" spans="1:7" x14ac:dyDescent="0.25">
      <c r="A10" s="7">
        <v>671</v>
      </c>
      <c r="B10" s="7" t="s">
        <v>95</v>
      </c>
      <c r="C10" s="18">
        <v>117804.76</v>
      </c>
      <c r="D10" s="18">
        <v>0</v>
      </c>
      <c r="E10" s="18">
        <v>0</v>
      </c>
      <c r="F10" s="18"/>
      <c r="G10" s="18"/>
    </row>
    <row r="11" spans="1:7" x14ac:dyDescent="0.25">
      <c r="A11" s="7"/>
      <c r="B11" s="9" t="s">
        <v>98</v>
      </c>
      <c r="C11" s="21">
        <f>SUM(C9)</f>
        <v>117804.76</v>
      </c>
      <c r="D11" s="21">
        <f t="shared" ref="D11:G11" si="1">SUM(D9)</f>
        <v>0</v>
      </c>
      <c r="E11" s="21">
        <f t="shared" si="1"/>
        <v>0</v>
      </c>
      <c r="F11" s="21">
        <f t="shared" si="1"/>
        <v>0</v>
      </c>
      <c r="G11" s="21">
        <f t="shared" si="1"/>
        <v>0</v>
      </c>
    </row>
    <row r="12" spans="1:7" x14ac:dyDescent="0.25">
      <c r="A12" s="22"/>
      <c r="B12" s="23"/>
      <c r="C12" s="24"/>
      <c r="D12" s="25"/>
      <c r="E12" s="25"/>
      <c r="F12" s="25"/>
      <c r="G12" s="25"/>
    </row>
    <row r="13" spans="1:7" x14ac:dyDescent="0.25">
      <c r="A13" s="6" t="s">
        <v>99</v>
      </c>
      <c r="B13" s="6"/>
    </row>
    <row r="14" spans="1:7" ht="45" x14ac:dyDescent="0.25">
      <c r="A14" s="19" t="s">
        <v>55</v>
      </c>
      <c r="B14" s="20" t="s">
        <v>54</v>
      </c>
      <c r="C14" s="20" t="s">
        <v>164</v>
      </c>
      <c r="D14" s="20" t="s">
        <v>148</v>
      </c>
      <c r="E14" s="20" t="str">
        <f>$E$8</f>
        <v>Plan 2023. g.</v>
      </c>
      <c r="F14" s="20" t="s">
        <v>151</v>
      </c>
      <c r="G14" s="20" t="s">
        <v>152</v>
      </c>
    </row>
    <row r="15" spans="1:7" x14ac:dyDescent="0.25">
      <c r="A15" s="9">
        <v>64</v>
      </c>
      <c r="B15" s="9" t="s">
        <v>94</v>
      </c>
      <c r="C15" s="21">
        <f>SUM(C16)</f>
        <v>26.37</v>
      </c>
      <c r="D15" s="21">
        <f t="shared" ref="D15:E15" si="2">SUM(D16)</f>
        <v>3.32</v>
      </c>
      <c r="E15" s="21">
        <f t="shared" si="2"/>
        <v>1.99</v>
      </c>
      <c r="F15" s="21">
        <v>1.99</v>
      </c>
      <c r="G15" s="21">
        <v>1.99</v>
      </c>
    </row>
    <row r="16" spans="1:7" x14ac:dyDescent="0.25">
      <c r="A16" s="7">
        <v>641</v>
      </c>
      <c r="B16" s="7" t="s">
        <v>128</v>
      </c>
      <c r="C16" s="18">
        <v>26.37</v>
      </c>
      <c r="D16" s="18">
        <v>3.32</v>
      </c>
      <c r="E16" s="18">
        <v>1.99</v>
      </c>
      <c r="F16" s="18"/>
      <c r="G16" s="18"/>
    </row>
    <row r="17" spans="1:7" x14ac:dyDescent="0.25">
      <c r="A17" s="9">
        <v>66</v>
      </c>
      <c r="B17" s="9" t="s">
        <v>96</v>
      </c>
      <c r="C17" s="21">
        <f t="shared" ref="C17:E17" si="3">SUM(C18)</f>
        <v>2465.86</v>
      </c>
      <c r="D17" s="21">
        <f t="shared" si="3"/>
        <v>7986.59</v>
      </c>
      <c r="E17" s="21">
        <f t="shared" si="3"/>
        <v>18713.93</v>
      </c>
      <c r="F17" s="21">
        <v>18713.93</v>
      </c>
      <c r="G17" s="21">
        <v>18713.93</v>
      </c>
    </row>
    <row r="18" spans="1:7" x14ac:dyDescent="0.25">
      <c r="A18" s="7">
        <v>661</v>
      </c>
      <c r="B18" s="7" t="s">
        <v>96</v>
      </c>
      <c r="C18" s="18">
        <v>2465.86</v>
      </c>
      <c r="D18" s="18">
        <v>7986.59</v>
      </c>
      <c r="E18" s="18">
        <v>18713.93</v>
      </c>
      <c r="F18" s="18"/>
      <c r="G18" s="18"/>
    </row>
    <row r="19" spans="1:7" x14ac:dyDescent="0.25">
      <c r="A19" s="7"/>
      <c r="B19" s="9" t="s">
        <v>97</v>
      </c>
      <c r="C19" s="21">
        <f>SUM(C15+C17)</f>
        <v>2492.23</v>
      </c>
      <c r="D19" s="21">
        <f t="shared" ref="D19:G19" si="4">SUM(D15+D17)</f>
        <v>7989.91</v>
      </c>
      <c r="E19" s="21">
        <f t="shared" si="4"/>
        <v>18715.920000000002</v>
      </c>
      <c r="F19" s="21">
        <f t="shared" si="4"/>
        <v>18715.920000000002</v>
      </c>
      <c r="G19" s="21">
        <f t="shared" si="4"/>
        <v>18715.920000000002</v>
      </c>
    </row>
    <row r="21" spans="1:7" x14ac:dyDescent="0.25">
      <c r="A21" s="6" t="s">
        <v>100</v>
      </c>
      <c r="B21" s="6"/>
    </row>
    <row r="22" spans="1:7" ht="45" x14ac:dyDescent="0.25">
      <c r="A22" s="19" t="s">
        <v>55</v>
      </c>
      <c r="B22" s="20" t="s">
        <v>54</v>
      </c>
      <c r="C22" s="20" t="str">
        <f>$C$14</f>
        <v xml:space="preserve">Ostvarenje 2021. </v>
      </c>
      <c r="D22" s="20" t="str">
        <f>$D$14</f>
        <v>Plan 2022. g.</v>
      </c>
      <c r="E22" s="20" t="str">
        <f>$E$8</f>
        <v>Plan 2023. g.</v>
      </c>
      <c r="F22" s="20" t="s">
        <v>151</v>
      </c>
      <c r="G22" s="20" t="s">
        <v>152</v>
      </c>
    </row>
    <row r="23" spans="1:7" x14ac:dyDescent="0.25">
      <c r="A23" s="9">
        <v>65</v>
      </c>
      <c r="B23" s="9" t="s">
        <v>101</v>
      </c>
      <c r="C23" s="21">
        <f>SUM(C24)</f>
        <v>108096.67</v>
      </c>
      <c r="D23" s="21">
        <f t="shared" ref="D23:E23" si="5">SUM(D24)</f>
        <v>127095.36</v>
      </c>
      <c r="E23" s="21">
        <f t="shared" si="5"/>
        <v>136800</v>
      </c>
      <c r="F23" s="21">
        <v>136800</v>
      </c>
      <c r="G23" s="21">
        <v>136800</v>
      </c>
    </row>
    <row r="24" spans="1:7" x14ac:dyDescent="0.25">
      <c r="A24" s="7">
        <v>652</v>
      </c>
      <c r="B24" s="7" t="s">
        <v>129</v>
      </c>
      <c r="C24" s="18">
        <v>108096.67</v>
      </c>
      <c r="D24" s="18">
        <v>127095.36</v>
      </c>
      <c r="E24" s="18">
        <v>136800</v>
      </c>
      <c r="F24" s="18"/>
      <c r="G24" s="18"/>
    </row>
    <row r="25" spans="1:7" x14ac:dyDescent="0.25">
      <c r="A25" s="9">
        <v>63</v>
      </c>
      <c r="B25" s="9" t="s">
        <v>102</v>
      </c>
      <c r="C25" s="21">
        <f>SUM(C26)</f>
        <v>174.91</v>
      </c>
      <c r="D25" s="21">
        <f t="shared" ref="D25:G25" si="6">SUM(D26)</f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</row>
    <row r="26" spans="1:7" x14ac:dyDescent="0.25">
      <c r="A26" s="7">
        <v>634</v>
      </c>
      <c r="B26" s="7" t="s">
        <v>130</v>
      </c>
      <c r="C26" s="18">
        <v>174.91</v>
      </c>
      <c r="D26" s="18"/>
      <c r="E26" s="18"/>
      <c r="F26" s="18"/>
      <c r="G26" s="18"/>
    </row>
    <row r="27" spans="1:7" x14ac:dyDescent="0.25">
      <c r="A27" s="7"/>
      <c r="B27" s="9" t="s">
        <v>106</v>
      </c>
      <c r="C27" s="21">
        <f>SUM(C23+C25)</f>
        <v>108271.58</v>
      </c>
      <c r="D27" s="21">
        <f t="shared" ref="D27:G27" si="7">SUM(D23+D25)</f>
        <v>127095.36</v>
      </c>
      <c r="E27" s="21">
        <f t="shared" si="7"/>
        <v>136800</v>
      </c>
      <c r="F27" s="21">
        <f t="shared" si="7"/>
        <v>136800</v>
      </c>
      <c r="G27" s="21">
        <f t="shared" si="7"/>
        <v>136800</v>
      </c>
    </row>
    <row r="29" spans="1:7" x14ac:dyDescent="0.25">
      <c r="A29" s="6" t="s">
        <v>103</v>
      </c>
      <c r="B29" s="6"/>
    </row>
    <row r="30" spans="1:7" ht="45" x14ac:dyDescent="0.25">
      <c r="A30" s="19" t="s">
        <v>55</v>
      </c>
      <c r="B30" s="20" t="s">
        <v>54</v>
      </c>
      <c r="C30" s="20" t="str">
        <f>$C$14</f>
        <v xml:space="preserve">Ostvarenje 2021. </v>
      </c>
      <c r="D30" s="20" t="str">
        <f>$D$14</f>
        <v>Plan 2022. g.</v>
      </c>
      <c r="E30" s="20" t="str">
        <f>$E$8</f>
        <v>Plan 2023. g.</v>
      </c>
      <c r="F30" s="20" t="s">
        <v>151</v>
      </c>
      <c r="G30" s="20" t="s">
        <v>152</v>
      </c>
    </row>
    <row r="31" spans="1:7" x14ac:dyDescent="0.25">
      <c r="A31" s="9">
        <v>63</v>
      </c>
      <c r="B31" s="9" t="s">
        <v>102</v>
      </c>
      <c r="C31" s="21">
        <f t="shared" ref="C31:E31" si="8">SUM(C32+C33)</f>
        <v>472900.5</v>
      </c>
      <c r="D31" s="21">
        <f>SUM(D32+D33)</f>
        <v>498840.35</v>
      </c>
      <c r="E31" s="21">
        <f t="shared" si="8"/>
        <v>491074.39</v>
      </c>
      <c r="F31" s="21">
        <v>491074.39</v>
      </c>
      <c r="G31" s="21">
        <v>491074.39</v>
      </c>
    </row>
    <row r="32" spans="1:7" x14ac:dyDescent="0.25">
      <c r="A32" s="7">
        <v>636</v>
      </c>
      <c r="B32" s="7" t="s">
        <v>131</v>
      </c>
      <c r="C32" s="18">
        <v>472635.72</v>
      </c>
      <c r="D32" s="27">
        <v>498840.35</v>
      </c>
      <c r="E32" s="27">
        <v>491074.39</v>
      </c>
      <c r="F32" s="27"/>
      <c r="G32" s="27"/>
    </row>
    <row r="33" spans="1:7" x14ac:dyDescent="0.25">
      <c r="A33" s="26">
        <v>638</v>
      </c>
      <c r="B33" s="26" t="s">
        <v>132</v>
      </c>
      <c r="C33" s="27">
        <v>264.77999999999997</v>
      </c>
      <c r="D33" s="27"/>
      <c r="E33" s="27">
        <v>0</v>
      </c>
      <c r="F33" s="27"/>
      <c r="G33" s="27"/>
    </row>
    <row r="34" spans="1:7" x14ac:dyDescent="0.25">
      <c r="A34" s="26">
        <v>67</v>
      </c>
      <c r="B34" s="9" t="s">
        <v>57</v>
      </c>
      <c r="C34" s="27"/>
      <c r="D34" s="21">
        <f>SUM(D35)</f>
        <v>151118.19</v>
      </c>
      <c r="E34" s="21">
        <f t="shared" ref="E34" si="9">SUM(E35)</f>
        <v>167800</v>
      </c>
      <c r="F34" s="21">
        <v>167800</v>
      </c>
      <c r="G34" s="21">
        <v>167800</v>
      </c>
    </row>
    <row r="35" spans="1:7" x14ac:dyDescent="0.25">
      <c r="A35" s="26">
        <v>671</v>
      </c>
      <c r="B35" s="26" t="s">
        <v>145</v>
      </c>
      <c r="C35" s="27"/>
      <c r="D35" s="27">
        <v>151118.19</v>
      </c>
      <c r="E35" s="27">
        <v>167800</v>
      </c>
      <c r="F35" s="27"/>
      <c r="G35" s="27"/>
    </row>
    <row r="36" spans="1:7" x14ac:dyDescent="0.25">
      <c r="A36" s="7"/>
      <c r="B36" s="9" t="s">
        <v>107</v>
      </c>
      <c r="C36" s="21">
        <f t="shared" ref="C36" si="10">SUM(C31)</f>
        <v>472900.5</v>
      </c>
      <c r="D36" s="21">
        <f>SUM(D31+D34)</f>
        <v>649958.54</v>
      </c>
      <c r="E36" s="21">
        <f t="shared" ref="E36:G36" si="11">SUM(E31+E34)</f>
        <v>658874.39</v>
      </c>
      <c r="F36" s="21">
        <f t="shared" si="11"/>
        <v>658874.39</v>
      </c>
      <c r="G36" s="21">
        <f t="shared" si="11"/>
        <v>658874.39</v>
      </c>
    </row>
    <row r="38" spans="1:7" x14ac:dyDescent="0.25">
      <c r="A38" s="6" t="s">
        <v>104</v>
      </c>
      <c r="B38" s="6"/>
    </row>
    <row r="39" spans="1:7" ht="45" x14ac:dyDescent="0.25">
      <c r="A39" s="19" t="s">
        <v>55</v>
      </c>
      <c r="B39" s="20" t="s">
        <v>54</v>
      </c>
      <c r="C39" s="20" t="str">
        <f>$C$14</f>
        <v xml:space="preserve">Ostvarenje 2021. </v>
      </c>
      <c r="D39" s="20" t="str">
        <f>$D$14</f>
        <v>Plan 2022. g.</v>
      </c>
      <c r="E39" s="20" t="str">
        <f>$E$8</f>
        <v>Plan 2023. g.</v>
      </c>
      <c r="F39" s="20" t="s">
        <v>151</v>
      </c>
      <c r="G39" s="20" t="s">
        <v>152</v>
      </c>
    </row>
    <row r="40" spans="1:7" x14ac:dyDescent="0.25">
      <c r="A40" s="9">
        <v>72</v>
      </c>
      <c r="B40" s="9" t="s">
        <v>105</v>
      </c>
      <c r="C40" s="21">
        <f>SUM(C41)</f>
        <v>62.73</v>
      </c>
      <c r="D40" s="21">
        <f t="shared" ref="D40:F40" si="12">SUM(D41)</f>
        <v>132.72999999999999</v>
      </c>
      <c r="E40" s="21">
        <f t="shared" si="12"/>
        <v>0</v>
      </c>
      <c r="F40" s="21">
        <f t="shared" si="12"/>
        <v>0</v>
      </c>
      <c r="G40" s="21">
        <v>0</v>
      </c>
    </row>
    <row r="41" spans="1:7" x14ac:dyDescent="0.25">
      <c r="A41" s="7">
        <v>721</v>
      </c>
      <c r="B41" s="7" t="s">
        <v>133</v>
      </c>
      <c r="C41" s="18">
        <v>62.73</v>
      </c>
      <c r="D41" s="27">
        <v>132.72999999999999</v>
      </c>
      <c r="E41" s="27">
        <v>0</v>
      </c>
      <c r="F41" s="27"/>
      <c r="G41" s="27"/>
    </row>
    <row r="42" spans="1:7" x14ac:dyDescent="0.25">
      <c r="A42" s="7"/>
      <c r="B42" s="9" t="s">
        <v>138</v>
      </c>
      <c r="C42" s="21">
        <f t="shared" ref="C42:G42" si="13">SUM(C40)</f>
        <v>62.73</v>
      </c>
      <c r="D42" s="21">
        <f t="shared" si="13"/>
        <v>132.72999999999999</v>
      </c>
      <c r="E42" s="21">
        <f t="shared" si="13"/>
        <v>0</v>
      </c>
      <c r="F42" s="21">
        <f t="shared" si="13"/>
        <v>0</v>
      </c>
      <c r="G42" s="21">
        <f t="shared" si="13"/>
        <v>0</v>
      </c>
    </row>
    <row r="44" spans="1:7" x14ac:dyDescent="0.25">
      <c r="B44" s="6" t="s">
        <v>139</v>
      </c>
      <c r="C44" s="60">
        <f>SUM(C11+C19+C27+C36+C42)</f>
        <v>701531.8</v>
      </c>
      <c r="D44" s="60">
        <f t="shared" ref="D44:G44" si="14">SUM(D11+D19+D27+D36+D42)</f>
        <v>785176.54</v>
      </c>
      <c r="E44" s="60">
        <f t="shared" si="14"/>
        <v>814390.31</v>
      </c>
      <c r="F44" s="60">
        <f>SUM(F11+F19+F27+F36+F42)</f>
        <v>814390.31</v>
      </c>
      <c r="G44" s="60">
        <f t="shared" si="14"/>
        <v>814390.31</v>
      </c>
    </row>
    <row r="45" spans="1:7" x14ac:dyDescent="0.25">
      <c r="B45" s="6"/>
      <c r="C45" s="60"/>
      <c r="D45" s="60"/>
      <c r="E45" s="60"/>
      <c r="F45" s="60"/>
      <c r="G45" s="60"/>
    </row>
    <row r="46" spans="1:7" x14ac:dyDescent="0.25">
      <c r="D46" s="113"/>
      <c r="E46" s="113"/>
    </row>
    <row r="48" spans="1:7" x14ac:dyDescent="0.25">
      <c r="A48" s="6" t="s">
        <v>108</v>
      </c>
      <c r="B48" s="6"/>
    </row>
    <row r="49" spans="1:7" ht="45" x14ac:dyDescent="0.25">
      <c r="A49" s="19" t="s">
        <v>55</v>
      </c>
      <c r="B49" s="20" t="s">
        <v>54</v>
      </c>
      <c r="C49" s="20" t="str">
        <f>$C$14</f>
        <v xml:space="preserve">Ostvarenje 2021. </v>
      </c>
      <c r="D49" s="20" t="str">
        <f>$D$14</f>
        <v>Plan 2022. g.</v>
      </c>
      <c r="E49" s="20" t="str">
        <f>$E$8</f>
        <v>Plan 2023. g.</v>
      </c>
      <c r="F49" s="20" t="s">
        <v>151</v>
      </c>
      <c r="G49" s="20" t="s">
        <v>152</v>
      </c>
    </row>
    <row r="50" spans="1:7" x14ac:dyDescent="0.25">
      <c r="A50" s="9"/>
      <c r="B50" s="26" t="s">
        <v>109</v>
      </c>
      <c r="C50" s="27">
        <v>41450.82</v>
      </c>
      <c r="D50" s="27">
        <v>62379.72</v>
      </c>
      <c r="E50" s="27">
        <v>53089.120000000003</v>
      </c>
      <c r="F50" s="27">
        <v>4483.99</v>
      </c>
      <c r="G50" s="27">
        <v>0</v>
      </c>
    </row>
    <row r="51" spans="1:7" x14ac:dyDescent="0.25">
      <c r="A51" s="7"/>
      <c r="B51" s="9" t="s">
        <v>110</v>
      </c>
      <c r="C51" s="21">
        <f t="shared" ref="C51:G51" si="15">SUM(C50)</f>
        <v>41450.82</v>
      </c>
      <c r="D51" s="21">
        <f t="shared" si="15"/>
        <v>62379.72</v>
      </c>
      <c r="E51" s="21">
        <f t="shared" si="15"/>
        <v>53089.120000000003</v>
      </c>
      <c r="F51" s="21">
        <f t="shared" si="15"/>
        <v>4483.99</v>
      </c>
      <c r="G51" s="21">
        <f t="shared" si="15"/>
        <v>0</v>
      </c>
    </row>
    <row r="52" spans="1:7" x14ac:dyDescent="0.25">
      <c r="A52" s="22"/>
      <c r="B52" s="23"/>
      <c r="C52" s="24"/>
      <c r="D52" s="24"/>
      <c r="E52" s="24"/>
      <c r="F52" s="24"/>
      <c r="G52" s="24"/>
    </row>
    <row r="53" spans="1:7" x14ac:dyDescent="0.25">
      <c r="A53" s="6" t="s">
        <v>135</v>
      </c>
      <c r="B53" s="6"/>
    </row>
    <row r="54" spans="1:7" ht="45" x14ac:dyDescent="0.25">
      <c r="A54" s="19" t="s">
        <v>55</v>
      </c>
      <c r="B54" s="20" t="s">
        <v>54</v>
      </c>
      <c r="C54" s="20" t="str">
        <f>$C$14</f>
        <v xml:space="preserve">Ostvarenje 2021. </v>
      </c>
      <c r="D54" s="20" t="str">
        <f>$D$14</f>
        <v>Plan 2022. g.</v>
      </c>
      <c r="E54" s="20" t="str">
        <f>$E$8</f>
        <v>Plan 2023. g.</v>
      </c>
      <c r="F54" s="20" t="s">
        <v>151</v>
      </c>
      <c r="G54" s="20" t="s">
        <v>152</v>
      </c>
    </row>
    <row r="55" spans="1:7" x14ac:dyDescent="0.25">
      <c r="A55" s="9"/>
      <c r="B55" s="26" t="s">
        <v>136</v>
      </c>
      <c r="C55" s="27">
        <v>0</v>
      </c>
      <c r="D55" s="27">
        <v>-6438.73</v>
      </c>
      <c r="E55" s="27">
        <v>0</v>
      </c>
      <c r="F55" s="27">
        <v>0</v>
      </c>
      <c r="G55" s="27">
        <v>0</v>
      </c>
    </row>
    <row r="56" spans="1:7" x14ac:dyDescent="0.25">
      <c r="A56" s="7"/>
      <c r="B56" s="9" t="s">
        <v>134</v>
      </c>
      <c r="C56" s="21">
        <f t="shared" ref="C56:G56" si="16">SUM(C55)</f>
        <v>0</v>
      </c>
      <c r="D56" s="21">
        <f t="shared" si="16"/>
        <v>-6438.73</v>
      </c>
      <c r="E56" s="21">
        <f t="shared" si="16"/>
        <v>0</v>
      </c>
      <c r="F56" s="21">
        <f t="shared" si="16"/>
        <v>0</v>
      </c>
      <c r="G56" s="21">
        <f t="shared" si="16"/>
        <v>0</v>
      </c>
    </row>
    <row r="58" spans="1:7" x14ac:dyDescent="0.25">
      <c r="B58" s="6" t="s">
        <v>137</v>
      </c>
      <c r="C58" s="60">
        <f>SUM(C51+C56)</f>
        <v>41450.82</v>
      </c>
      <c r="D58" s="60">
        <f t="shared" ref="D58:G58" si="17">SUM(D51+D56)</f>
        <v>55940.990000000005</v>
      </c>
      <c r="E58" s="60">
        <f t="shared" si="17"/>
        <v>53089.120000000003</v>
      </c>
      <c r="F58" s="60">
        <f t="shared" si="17"/>
        <v>4483.99</v>
      </c>
      <c r="G58" s="60">
        <f t="shared" si="17"/>
        <v>0</v>
      </c>
    </row>
    <row r="60" spans="1:7" x14ac:dyDescent="0.25">
      <c r="B60" s="6" t="s">
        <v>140</v>
      </c>
      <c r="C60" s="60">
        <f>SUM(C44+C58)</f>
        <v>742982.62</v>
      </c>
      <c r="D60" s="60">
        <f t="shared" ref="D60:G60" si="18">SUM(D44+D58)</f>
        <v>841117.53</v>
      </c>
      <c r="E60" s="60">
        <f t="shared" si="18"/>
        <v>867479.43</v>
      </c>
      <c r="F60" s="60">
        <f>SUM(F44+F58)</f>
        <v>818874.3</v>
      </c>
      <c r="G60" s="60">
        <f t="shared" si="18"/>
        <v>814390.31</v>
      </c>
    </row>
  </sheetData>
  <mergeCells count="5">
    <mergeCell ref="B2:E2"/>
    <mergeCell ref="B3:E3"/>
    <mergeCell ref="B4:E4"/>
    <mergeCell ref="B6:E6"/>
    <mergeCell ref="D46:E46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3"/>
  <sheetViews>
    <sheetView workbookViewId="0">
      <selection activeCell="R24" sqref="R24"/>
    </sheetView>
  </sheetViews>
  <sheetFormatPr defaultRowHeight="15" x14ac:dyDescent="0.25"/>
  <cols>
    <col min="1" max="1" width="50.5703125" customWidth="1"/>
    <col min="2" max="2" width="14.5703125" customWidth="1"/>
    <col min="3" max="3" width="13.42578125" customWidth="1"/>
    <col min="4" max="4" width="15.28515625" customWidth="1"/>
    <col min="5" max="5" width="13.7109375" customWidth="1"/>
    <col min="6" max="6" width="13.42578125" customWidth="1"/>
  </cols>
  <sheetData>
    <row r="2" spans="1:6" x14ac:dyDescent="0.25">
      <c r="A2" s="50"/>
      <c r="B2" s="113" t="s">
        <v>143</v>
      </c>
      <c r="C2" s="113"/>
      <c r="D2" s="50"/>
    </row>
    <row r="3" spans="1:6" ht="15.75" thickBot="1" x14ac:dyDescent="0.3"/>
    <row r="4" spans="1:6" ht="15.75" customHeight="1" x14ac:dyDescent="0.25">
      <c r="A4" s="91"/>
      <c r="B4" s="119" t="s">
        <v>146</v>
      </c>
      <c r="C4" s="119" t="s">
        <v>165</v>
      </c>
      <c r="D4" s="119" t="s">
        <v>167</v>
      </c>
      <c r="E4" s="119" t="s">
        <v>166</v>
      </c>
      <c r="F4" s="117" t="s">
        <v>168</v>
      </c>
    </row>
    <row r="5" spans="1:6" ht="15.75" customHeight="1" x14ac:dyDescent="0.25">
      <c r="A5" s="92" t="s">
        <v>0</v>
      </c>
      <c r="B5" s="120"/>
      <c r="C5" s="120"/>
      <c r="D5" s="120"/>
      <c r="E5" s="120"/>
      <c r="F5" s="118"/>
    </row>
    <row r="6" spans="1:6" x14ac:dyDescent="0.25">
      <c r="A6" s="93" t="s">
        <v>58</v>
      </c>
      <c r="B6" s="51">
        <f>SUM(B7)</f>
        <v>742982.62</v>
      </c>
      <c r="C6" s="51">
        <f t="shared" ref="C6:F6" si="0">SUM(C7)</f>
        <v>841117.53</v>
      </c>
      <c r="D6" s="51">
        <f t="shared" si="0"/>
        <v>867479.42999999993</v>
      </c>
      <c r="E6" s="51">
        <f t="shared" si="0"/>
        <v>818874.3</v>
      </c>
      <c r="F6" s="94">
        <f t="shared" si="0"/>
        <v>814390.31</v>
      </c>
    </row>
    <row r="7" spans="1:6" x14ac:dyDescent="0.25">
      <c r="A7" s="95" t="s">
        <v>59</v>
      </c>
      <c r="B7" s="52">
        <f>SUM(B8)</f>
        <v>742982.62</v>
      </c>
      <c r="C7" s="52">
        <f t="shared" ref="C7:F7" si="1">SUM(C8)</f>
        <v>841117.53</v>
      </c>
      <c r="D7" s="52">
        <f t="shared" si="1"/>
        <v>867479.42999999993</v>
      </c>
      <c r="E7" s="52">
        <f t="shared" si="1"/>
        <v>818874.3</v>
      </c>
      <c r="F7" s="96">
        <f t="shared" si="1"/>
        <v>814390.31</v>
      </c>
    </row>
    <row r="8" spans="1:6" x14ac:dyDescent="0.25">
      <c r="A8" s="95" t="s">
        <v>60</v>
      </c>
      <c r="B8" s="52">
        <f>SUM(B9)</f>
        <v>742982.62</v>
      </c>
      <c r="C8" s="52">
        <f t="shared" ref="C8:F8" si="2">SUM(C9)</f>
        <v>841117.53</v>
      </c>
      <c r="D8" s="52">
        <f t="shared" si="2"/>
        <v>867479.42999999993</v>
      </c>
      <c r="E8" s="52">
        <f t="shared" si="2"/>
        <v>818874.3</v>
      </c>
      <c r="F8" s="96">
        <f t="shared" si="2"/>
        <v>814390.31</v>
      </c>
    </row>
    <row r="9" spans="1:6" x14ac:dyDescent="0.25">
      <c r="A9" s="97" t="s">
        <v>61</v>
      </c>
      <c r="B9" s="53">
        <f>SUM(B10+B11+B12+B13+B14+B15+B16+B17+B18+B19)</f>
        <v>742982.62</v>
      </c>
      <c r="C9" s="53">
        <f>SUM(C10+C11+C12+C13+C14+C15+C16+C17+C18+C19)</f>
        <v>841117.53</v>
      </c>
      <c r="D9" s="53">
        <f t="shared" ref="D9:F9" si="3">SUM(D10+D11+D12+D13+D14+D15+D16+D17+D18+D19)</f>
        <v>867479.42999999993</v>
      </c>
      <c r="E9" s="53">
        <f t="shared" si="3"/>
        <v>818874.3</v>
      </c>
      <c r="F9" s="98">
        <f t="shared" si="3"/>
        <v>814390.31</v>
      </c>
    </row>
    <row r="10" spans="1:6" ht="26.25" x14ac:dyDescent="0.25">
      <c r="A10" s="97" t="s">
        <v>62</v>
      </c>
      <c r="B10" s="53">
        <f>SUM(B105)</f>
        <v>18150.86</v>
      </c>
      <c r="C10" s="53">
        <f t="shared" ref="C10:F10" si="4">SUM(C105)</f>
        <v>1327.23</v>
      </c>
      <c r="D10" s="53">
        <f t="shared" si="4"/>
        <v>0</v>
      </c>
      <c r="E10" s="53">
        <f t="shared" si="4"/>
        <v>0</v>
      </c>
      <c r="F10" s="98">
        <f t="shared" si="4"/>
        <v>0</v>
      </c>
    </row>
    <row r="11" spans="1:6" x14ac:dyDescent="0.25">
      <c r="A11" s="97" t="s">
        <v>63</v>
      </c>
      <c r="B11" s="53">
        <v>0</v>
      </c>
      <c r="C11" s="56"/>
      <c r="D11" s="56"/>
      <c r="E11" s="56"/>
      <c r="F11" s="99"/>
    </row>
    <row r="12" spans="1:6" ht="26.25" x14ac:dyDescent="0.25">
      <c r="A12" s="97" t="s">
        <v>64</v>
      </c>
      <c r="B12" s="53">
        <v>0</v>
      </c>
      <c r="C12" s="56"/>
      <c r="D12" s="56"/>
      <c r="E12" s="56"/>
      <c r="F12" s="99"/>
    </row>
    <row r="13" spans="1:6" x14ac:dyDescent="0.25">
      <c r="A13" s="97" t="s">
        <v>65</v>
      </c>
      <c r="B13" s="53">
        <f>SUM(B87)</f>
        <v>137850.90000000002</v>
      </c>
      <c r="C13" s="53">
        <f>SUM(C87)</f>
        <v>189475.08000000002</v>
      </c>
      <c r="D13" s="53">
        <f t="shared" ref="D13:F13" si="5">SUM(D87)</f>
        <v>189889.11999999997</v>
      </c>
      <c r="E13" s="53">
        <f t="shared" si="5"/>
        <v>141283.99</v>
      </c>
      <c r="F13" s="98">
        <f t="shared" si="5"/>
        <v>136800</v>
      </c>
    </row>
    <row r="14" spans="1:6" x14ac:dyDescent="0.25">
      <c r="A14" s="97" t="s">
        <v>66</v>
      </c>
      <c r="B14" s="53">
        <f>SUM(B44)</f>
        <v>117804.76</v>
      </c>
      <c r="C14" s="53">
        <f t="shared" ref="C14:F14" si="6">SUM(C44)</f>
        <v>0</v>
      </c>
      <c r="D14" s="53">
        <f t="shared" si="6"/>
        <v>0</v>
      </c>
      <c r="E14" s="53">
        <f t="shared" si="6"/>
        <v>0</v>
      </c>
      <c r="F14" s="98">
        <f t="shared" si="6"/>
        <v>0</v>
      </c>
    </row>
    <row r="15" spans="1:6" x14ac:dyDescent="0.25">
      <c r="A15" s="97" t="s">
        <v>67</v>
      </c>
      <c r="B15" s="53">
        <f>SUM(B59)</f>
        <v>448.97</v>
      </c>
      <c r="C15" s="53">
        <f>SUM(C59)</f>
        <v>7989.91</v>
      </c>
      <c r="D15" s="53">
        <f t="shared" ref="D15:F15" si="7">SUM(D59)</f>
        <v>18715.920000000002</v>
      </c>
      <c r="E15" s="53">
        <f t="shared" si="7"/>
        <v>18715.919999999998</v>
      </c>
      <c r="F15" s="98">
        <f t="shared" si="7"/>
        <v>18715.919999999998</v>
      </c>
    </row>
    <row r="16" spans="1:6" x14ac:dyDescent="0.25">
      <c r="A16" s="97" t="s">
        <v>68</v>
      </c>
      <c r="B16" s="53">
        <v>47912.93</v>
      </c>
      <c r="C16" s="53">
        <f>SUM(C21+C50+C47+C31)</f>
        <v>151118.19</v>
      </c>
      <c r="D16" s="53">
        <f t="shared" ref="D16:E16" si="8">SUM(D21+D50+D47+D31)</f>
        <v>167800</v>
      </c>
      <c r="E16" s="53">
        <f t="shared" si="8"/>
        <v>167800</v>
      </c>
      <c r="F16" s="98">
        <f>SUM(F21+F50+F47+F31)</f>
        <v>167800</v>
      </c>
    </row>
    <row r="17" spans="1:6" x14ac:dyDescent="0.25">
      <c r="A17" s="97" t="s">
        <v>69</v>
      </c>
      <c r="B17" s="53">
        <f>SUM(B117)</f>
        <v>264.77999999999997</v>
      </c>
      <c r="C17" s="53">
        <f t="shared" ref="C17:F17" si="9">SUM(C117)</f>
        <v>0</v>
      </c>
      <c r="D17" s="53">
        <f t="shared" si="9"/>
        <v>0</v>
      </c>
      <c r="E17" s="53">
        <f t="shared" si="9"/>
        <v>0</v>
      </c>
      <c r="F17" s="98">
        <f t="shared" si="9"/>
        <v>0</v>
      </c>
    </row>
    <row r="18" spans="1:6" x14ac:dyDescent="0.25">
      <c r="A18" s="97" t="s">
        <v>126</v>
      </c>
      <c r="B18" s="53">
        <f>SUM(B76)</f>
        <v>11.2</v>
      </c>
      <c r="C18" s="53">
        <f t="shared" ref="C18:F18" si="10">SUM(C76)</f>
        <v>132.73000000000002</v>
      </c>
      <c r="D18" s="53">
        <f t="shared" si="10"/>
        <v>0</v>
      </c>
      <c r="E18" s="53">
        <f t="shared" si="10"/>
        <v>0</v>
      </c>
      <c r="F18" s="98">
        <f t="shared" si="10"/>
        <v>0</v>
      </c>
    </row>
    <row r="19" spans="1:6" x14ac:dyDescent="0.25">
      <c r="A19" s="97" t="s">
        <v>127</v>
      </c>
      <c r="B19" s="53">
        <v>420538.22</v>
      </c>
      <c r="C19" s="53">
        <f t="shared" ref="C19:F19" si="11">SUM(C127)</f>
        <v>491074.39</v>
      </c>
      <c r="D19" s="53">
        <f t="shared" si="11"/>
        <v>491074.39</v>
      </c>
      <c r="E19" s="53">
        <f t="shared" si="11"/>
        <v>491074.39</v>
      </c>
      <c r="F19" s="98">
        <f t="shared" si="11"/>
        <v>491074.39</v>
      </c>
    </row>
    <row r="20" spans="1:6" x14ac:dyDescent="0.25">
      <c r="A20" s="95" t="s">
        <v>70</v>
      </c>
      <c r="B20" s="52">
        <f>SUM(B21+B31+B39+B50)</f>
        <v>165717.69999999998</v>
      </c>
      <c r="C20" s="52">
        <f t="shared" ref="C20:F20" si="12">SUM(C21+C31+C39+C50)</f>
        <v>151118.19</v>
      </c>
      <c r="D20" s="52">
        <f t="shared" si="12"/>
        <v>167800</v>
      </c>
      <c r="E20" s="52">
        <f t="shared" si="12"/>
        <v>167800</v>
      </c>
      <c r="F20" s="96">
        <f t="shared" si="12"/>
        <v>167800</v>
      </c>
    </row>
    <row r="21" spans="1:6" ht="26.25" x14ac:dyDescent="0.25">
      <c r="A21" s="95" t="s">
        <v>71</v>
      </c>
      <c r="B21" s="52">
        <f t="shared" ref="B21:B26" si="13">SUM(B22)</f>
        <v>19377.53</v>
      </c>
      <c r="C21" s="52">
        <f t="shared" ref="C21:C26" si="14">SUM(C22)</f>
        <v>147136.51</v>
      </c>
      <c r="D21" s="52">
        <f t="shared" ref="D21:D26" si="15">SUM(D22)</f>
        <v>162800</v>
      </c>
      <c r="E21" s="52">
        <f t="shared" ref="E21:E26" si="16">SUM(E22)</f>
        <v>162800</v>
      </c>
      <c r="F21" s="96">
        <f t="shared" ref="F21:F26" si="17">SUM(F22)</f>
        <v>162800</v>
      </c>
    </row>
    <row r="22" spans="1:6" x14ac:dyDescent="0.25">
      <c r="A22" s="97" t="s">
        <v>72</v>
      </c>
      <c r="B22" s="53">
        <f t="shared" si="13"/>
        <v>19377.53</v>
      </c>
      <c r="C22" s="53">
        <f t="shared" si="14"/>
        <v>147136.51</v>
      </c>
      <c r="D22" s="53">
        <f t="shared" si="15"/>
        <v>162800</v>
      </c>
      <c r="E22" s="53">
        <f t="shared" si="16"/>
        <v>162800</v>
      </c>
      <c r="F22" s="98">
        <f t="shared" si="17"/>
        <v>162800</v>
      </c>
    </row>
    <row r="23" spans="1:6" x14ac:dyDescent="0.25">
      <c r="A23" s="97" t="s">
        <v>73</v>
      </c>
      <c r="B23" s="53">
        <f t="shared" si="13"/>
        <v>19377.53</v>
      </c>
      <c r="C23" s="53">
        <f t="shared" si="14"/>
        <v>147136.51</v>
      </c>
      <c r="D23" s="53">
        <f t="shared" si="15"/>
        <v>162800</v>
      </c>
      <c r="E23" s="53">
        <f t="shared" si="16"/>
        <v>162800</v>
      </c>
      <c r="F23" s="98">
        <f t="shared" si="17"/>
        <v>162800</v>
      </c>
    </row>
    <row r="24" spans="1:6" x14ac:dyDescent="0.25">
      <c r="A24" s="97" t="s">
        <v>74</v>
      </c>
      <c r="B24" s="53">
        <f t="shared" si="13"/>
        <v>19377.53</v>
      </c>
      <c r="C24" s="53">
        <f t="shared" si="14"/>
        <v>147136.51</v>
      </c>
      <c r="D24" s="53">
        <f t="shared" si="15"/>
        <v>162800</v>
      </c>
      <c r="E24" s="53">
        <f t="shared" si="16"/>
        <v>162800</v>
      </c>
      <c r="F24" s="98">
        <f t="shared" si="17"/>
        <v>162800</v>
      </c>
    </row>
    <row r="25" spans="1:6" x14ac:dyDescent="0.25">
      <c r="A25" s="95" t="s">
        <v>75</v>
      </c>
      <c r="B25" s="52">
        <f t="shared" si="13"/>
        <v>19377.53</v>
      </c>
      <c r="C25" s="52">
        <f t="shared" si="14"/>
        <v>147136.51</v>
      </c>
      <c r="D25" s="52">
        <f t="shared" si="15"/>
        <v>162800</v>
      </c>
      <c r="E25" s="52">
        <f t="shared" si="16"/>
        <v>162800</v>
      </c>
      <c r="F25" s="96">
        <f t="shared" si="17"/>
        <v>162800</v>
      </c>
    </row>
    <row r="26" spans="1:6" x14ac:dyDescent="0.25">
      <c r="A26" s="95" t="s">
        <v>68</v>
      </c>
      <c r="B26" s="53">
        <f t="shared" si="13"/>
        <v>19377.53</v>
      </c>
      <c r="C26" s="53">
        <f t="shared" si="14"/>
        <v>147136.51</v>
      </c>
      <c r="D26" s="53">
        <f t="shared" si="15"/>
        <v>162800</v>
      </c>
      <c r="E26" s="53">
        <f t="shared" si="16"/>
        <v>162800</v>
      </c>
      <c r="F26" s="98">
        <f t="shared" si="17"/>
        <v>162800</v>
      </c>
    </row>
    <row r="27" spans="1:6" x14ac:dyDescent="0.25">
      <c r="A27" s="97" t="s">
        <v>22</v>
      </c>
      <c r="B27" s="53">
        <f>SUM(B28+B29+B30)</f>
        <v>19377.53</v>
      </c>
      <c r="C27" s="53">
        <f t="shared" ref="C27:D27" si="18">SUM(C28+C29+C30)</f>
        <v>147136.51</v>
      </c>
      <c r="D27" s="53">
        <f t="shared" si="18"/>
        <v>162800</v>
      </c>
      <c r="E27" s="53">
        <v>162800</v>
      </c>
      <c r="F27" s="98">
        <v>162800</v>
      </c>
    </row>
    <row r="28" spans="1:6" x14ac:dyDescent="0.25">
      <c r="A28" s="100" t="s">
        <v>115</v>
      </c>
      <c r="B28" s="55">
        <v>13935.89</v>
      </c>
      <c r="C28" s="56">
        <v>15926.74</v>
      </c>
      <c r="D28" s="56">
        <v>16855.8</v>
      </c>
      <c r="E28" s="56"/>
      <c r="F28" s="99"/>
    </row>
    <row r="29" spans="1:6" x14ac:dyDescent="0.25">
      <c r="A29" s="100" t="s">
        <v>117</v>
      </c>
      <c r="B29" s="55">
        <v>398.16</v>
      </c>
      <c r="C29" s="56">
        <v>117804.76</v>
      </c>
      <c r="D29" s="56">
        <v>125651.28</v>
      </c>
      <c r="E29" s="56"/>
      <c r="F29" s="99"/>
    </row>
    <row r="30" spans="1:6" x14ac:dyDescent="0.25">
      <c r="A30" s="100" t="s">
        <v>116</v>
      </c>
      <c r="B30" s="55">
        <v>5043.4799999999996</v>
      </c>
      <c r="C30" s="56">
        <v>13405.01</v>
      </c>
      <c r="D30" s="56">
        <v>20292.919999999998</v>
      </c>
      <c r="E30" s="56"/>
      <c r="F30" s="99"/>
    </row>
    <row r="31" spans="1:6" x14ac:dyDescent="0.25">
      <c r="A31" s="93" t="s">
        <v>76</v>
      </c>
      <c r="B31" s="51">
        <f t="shared" ref="B31:B37" si="19">SUM(B32)</f>
        <v>5972.53</v>
      </c>
      <c r="C31" s="51">
        <f t="shared" ref="C31:C37" si="20">SUM(C32)</f>
        <v>3981.68</v>
      </c>
      <c r="D31" s="51">
        <f t="shared" ref="D31:D37" si="21">SUM(D32)</f>
        <v>5000</v>
      </c>
      <c r="E31" s="51">
        <f t="shared" ref="E31:E36" si="22">SUM(E32)</f>
        <v>5000</v>
      </c>
      <c r="F31" s="94">
        <f t="shared" ref="F31:F36" si="23">SUM(F32)</f>
        <v>5000</v>
      </c>
    </row>
    <row r="32" spans="1:6" x14ac:dyDescent="0.25">
      <c r="A32" s="101" t="s">
        <v>72</v>
      </c>
      <c r="B32" s="55">
        <f t="shared" si="19"/>
        <v>5972.53</v>
      </c>
      <c r="C32" s="55">
        <f t="shared" si="20"/>
        <v>3981.68</v>
      </c>
      <c r="D32" s="55">
        <f t="shared" si="21"/>
        <v>5000</v>
      </c>
      <c r="E32" s="55">
        <f t="shared" si="22"/>
        <v>5000</v>
      </c>
      <c r="F32" s="102">
        <f t="shared" si="23"/>
        <v>5000</v>
      </c>
    </row>
    <row r="33" spans="1:6" x14ac:dyDescent="0.25">
      <c r="A33" s="93" t="s">
        <v>73</v>
      </c>
      <c r="B33" s="51">
        <f t="shared" si="19"/>
        <v>5972.53</v>
      </c>
      <c r="C33" s="51">
        <f t="shared" si="20"/>
        <v>3981.68</v>
      </c>
      <c r="D33" s="51">
        <f t="shared" si="21"/>
        <v>5000</v>
      </c>
      <c r="E33" s="51">
        <f t="shared" si="22"/>
        <v>5000</v>
      </c>
      <c r="F33" s="94">
        <f t="shared" si="23"/>
        <v>5000</v>
      </c>
    </row>
    <row r="34" spans="1:6" x14ac:dyDescent="0.25">
      <c r="A34" s="93" t="s">
        <v>74</v>
      </c>
      <c r="B34" s="51">
        <f t="shared" si="19"/>
        <v>5972.53</v>
      </c>
      <c r="C34" s="51">
        <f t="shared" si="20"/>
        <v>3981.68</v>
      </c>
      <c r="D34" s="51">
        <f t="shared" si="21"/>
        <v>5000</v>
      </c>
      <c r="E34" s="51">
        <f t="shared" si="22"/>
        <v>5000</v>
      </c>
      <c r="F34" s="94">
        <f t="shared" si="23"/>
        <v>5000</v>
      </c>
    </row>
    <row r="35" spans="1:6" x14ac:dyDescent="0.25">
      <c r="A35" s="95" t="s">
        <v>75</v>
      </c>
      <c r="B35" s="52">
        <f t="shared" si="19"/>
        <v>5972.53</v>
      </c>
      <c r="C35" s="52">
        <f t="shared" si="20"/>
        <v>3981.68</v>
      </c>
      <c r="D35" s="52">
        <f t="shared" si="21"/>
        <v>5000</v>
      </c>
      <c r="E35" s="52">
        <f t="shared" si="22"/>
        <v>5000</v>
      </c>
      <c r="F35" s="96">
        <f t="shared" si="23"/>
        <v>5000</v>
      </c>
    </row>
    <row r="36" spans="1:6" x14ac:dyDescent="0.25">
      <c r="A36" s="93" t="s">
        <v>68</v>
      </c>
      <c r="B36" s="51">
        <f t="shared" si="19"/>
        <v>5972.53</v>
      </c>
      <c r="C36" s="51">
        <f t="shared" si="20"/>
        <v>3981.68</v>
      </c>
      <c r="D36" s="51">
        <f t="shared" si="21"/>
        <v>5000</v>
      </c>
      <c r="E36" s="51">
        <f t="shared" si="22"/>
        <v>5000</v>
      </c>
      <c r="F36" s="94">
        <f t="shared" si="23"/>
        <v>5000</v>
      </c>
    </row>
    <row r="37" spans="1:6" x14ac:dyDescent="0.25">
      <c r="A37" s="103" t="s">
        <v>22</v>
      </c>
      <c r="B37" s="54">
        <f t="shared" si="19"/>
        <v>5972.53</v>
      </c>
      <c r="C37" s="54">
        <f t="shared" si="20"/>
        <v>3981.68</v>
      </c>
      <c r="D37" s="54">
        <f t="shared" si="21"/>
        <v>5000</v>
      </c>
      <c r="E37" s="54">
        <v>5000</v>
      </c>
      <c r="F37" s="104">
        <v>5000</v>
      </c>
    </row>
    <row r="38" spans="1:6" x14ac:dyDescent="0.25">
      <c r="A38" s="105" t="s">
        <v>116</v>
      </c>
      <c r="B38" s="51">
        <v>5972.53</v>
      </c>
      <c r="C38" s="90">
        <v>3981.68</v>
      </c>
      <c r="D38" s="90">
        <v>5000</v>
      </c>
      <c r="E38" s="90"/>
      <c r="F38" s="106"/>
    </row>
    <row r="39" spans="1:6" ht="26.25" x14ac:dyDescent="0.25">
      <c r="A39" s="107" t="s">
        <v>77</v>
      </c>
      <c r="B39" s="51">
        <f>SUM(B40)</f>
        <v>127095.36</v>
      </c>
      <c r="C39" s="51">
        <f t="shared" ref="C39:F42" si="24">SUM(C40)</f>
        <v>0</v>
      </c>
      <c r="D39" s="51">
        <f t="shared" si="24"/>
        <v>0</v>
      </c>
      <c r="E39" s="51">
        <f t="shared" si="24"/>
        <v>0</v>
      </c>
      <c r="F39" s="94">
        <f t="shared" si="24"/>
        <v>0</v>
      </c>
    </row>
    <row r="40" spans="1:6" x14ac:dyDescent="0.25">
      <c r="A40" s="107" t="s">
        <v>72</v>
      </c>
      <c r="B40" s="51">
        <f>SUM(B41)</f>
        <v>127095.36</v>
      </c>
      <c r="C40" s="51">
        <f t="shared" si="24"/>
        <v>0</v>
      </c>
      <c r="D40" s="51">
        <f t="shared" si="24"/>
        <v>0</v>
      </c>
      <c r="E40" s="51">
        <f t="shared" si="24"/>
        <v>0</v>
      </c>
      <c r="F40" s="94">
        <f t="shared" si="24"/>
        <v>0</v>
      </c>
    </row>
    <row r="41" spans="1:6" x14ac:dyDescent="0.25">
      <c r="A41" s="107" t="s">
        <v>73</v>
      </c>
      <c r="B41" s="51">
        <f>SUM(B42)</f>
        <v>127095.36</v>
      </c>
      <c r="C41" s="51">
        <f t="shared" si="24"/>
        <v>0</v>
      </c>
      <c r="D41" s="51">
        <f t="shared" si="24"/>
        <v>0</v>
      </c>
      <c r="E41" s="51">
        <f t="shared" si="24"/>
        <v>0</v>
      </c>
      <c r="F41" s="94">
        <f t="shared" si="24"/>
        <v>0</v>
      </c>
    </row>
    <row r="42" spans="1:6" x14ac:dyDescent="0.25">
      <c r="A42" s="107" t="s">
        <v>74</v>
      </c>
      <c r="B42" s="51">
        <f>SUM(B43)</f>
        <v>127095.36</v>
      </c>
      <c r="C42" s="51">
        <f t="shared" si="24"/>
        <v>0</v>
      </c>
      <c r="D42" s="51">
        <f t="shared" si="24"/>
        <v>0</v>
      </c>
      <c r="E42" s="51">
        <f t="shared" si="24"/>
        <v>0</v>
      </c>
      <c r="F42" s="94">
        <f t="shared" si="24"/>
        <v>0</v>
      </c>
    </row>
    <row r="43" spans="1:6" x14ac:dyDescent="0.25">
      <c r="A43" s="108" t="s">
        <v>75</v>
      </c>
      <c r="B43" s="52">
        <f>SUM(B44+B47)</f>
        <v>127095.36</v>
      </c>
      <c r="C43" s="52">
        <f t="shared" ref="C43:F43" si="25">SUM(C44+C47)</f>
        <v>0</v>
      </c>
      <c r="D43" s="52">
        <f t="shared" si="25"/>
        <v>0</v>
      </c>
      <c r="E43" s="52">
        <f t="shared" si="25"/>
        <v>0</v>
      </c>
      <c r="F43" s="96">
        <f t="shared" si="25"/>
        <v>0</v>
      </c>
    </row>
    <row r="44" spans="1:6" x14ac:dyDescent="0.25">
      <c r="A44" s="107" t="s">
        <v>66</v>
      </c>
      <c r="B44" s="51">
        <f>SUM(B45)</f>
        <v>117804.76</v>
      </c>
      <c r="C44" s="51">
        <f t="shared" ref="C44:F45" si="26">SUM(C45)</f>
        <v>0</v>
      </c>
      <c r="D44" s="51">
        <f t="shared" si="26"/>
        <v>0</v>
      </c>
      <c r="E44" s="51">
        <f t="shared" si="26"/>
        <v>0</v>
      </c>
      <c r="F44" s="94">
        <f t="shared" si="26"/>
        <v>0</v>
      </c>
    </row>
    <row r="45" spans="1:6" x14ac:dyDescent="0.25">
      <c r="A45" s="107" t="s">
        <v>22</v>
      </c>
      <c r="B45" s="51">
        <f>SUM(B46)</f>
        <v>117804.76</v>
      </c>
      <c r="C45" s="51">
        <f t="shared" si="26"/>
        <v>0</v>
      </c>
      <c r="D45" s="51">
        <f t="shared" si="26"/>
        <v>0</v>
      </c>
      <c r="E45" s="51">
        <f t="shared" si="26"/>
        <v>0</v>
      </c>
      <c r="F45" s="94">
        <f t="shared" si="26"/>
        <v>0</v>
      </c>
    </row>
    <row r="46" spans="1:6" x14ac:dyDescent="0.25">
      <c r="A46" s="105" t="s">
        <v>117</v>
      </c>
      <c r="B46" s="51">
        <v>117804.76</v>
      </c>
      <c r="C46" s="90"/>
      <c r="D46" s="90"/>
      <c r="E46" s="90"/>
      <c r="F46" s="106"/>
    </row>
    <row r="47" spans="1:6" x14ac:dyDescent="0.25">
      <c r="A47" s="107" t="s">
        <v>68</v>
      </c>
      <c r="B47" s="51">
        <f>SUM(B48)</f>
        <v>9290.6</v>
      </c>
      <c r="C47" s="51">
        <f t="shared" ref="C47:F48" si="27">SUM(C48)</f>
        <v>0</v>
      </c>
      <c r="D47" s="51">
        <f t="shared" si="27"/>
        <v>0</v>
      </c>
      <c r="E47" s="51">
        <f t="shared" si="27"/>
        <v>0</v>
      </c>
      <c r="F47" s="94">
        <f t="shared" si="27"/>
        <v>0</v>
      </c>
    </row>
    <row r="48" spans="1:6" x14ac:dyDescent="0.25">
      <c r="A48" s="107" t="s">
        <v>22</v>
      </c>
      <c r="B48" s="51">
        <f>SUM(B49)</f>
        <v>9290.6</v>
      </c>
      <c r="C48" s="51">
        <f t="shared" si="27"/>
        <v>0</v>
      </c>
      <c r="D48" s="51">
        <f t="shared" si="27"/>
        <v>0</v>
      </c>
      <c r="E48" s="51">
        <f t="shared" si="27"/>
        <v>0</v>
      </c>
      <c r="F48" s="94">
        <f t="shared" si="27"/>
        <v>0</v>
      </c>
    </row>
    <row r="49" spans="1:6" x14ac:dyDescent="0.25">
      <c r="A49" s="105" t="s">
        <v>116</v>
      </c>
      <c r="B49" s="51">
        <v>9290.6</v>
      </c>
      <c r="C49" s="90">
        <v>0</v>
      </c>
      <c r="D49" s="90"/>
      <c r="E49" s="90"/>
      <c r="F49" s="106"/>
    </row>
    <row r="50" spans="1:6" ht="26.25" x14ac:dyDescent="0.25">
      <c r="A50" s="107" t="s">
        <v>78</v>
      </c>
      <c r="B50" s="51">
        <f t="shared" ref="B50:B56" si="28">SUM(B51)</f>
        <v>13272.28</v>
      </c>
      <c r="C50" s="51">
        <f t="shared" ref="C50:C56" si="29">SUM(C51)</f>
        <v>0</v>
      </c>
      <c r="D50" s="51">
        <f t="shared" ref="D50:D56" si="30">SUM(D51)</f>
        <v>0</v>
      </c>
      <c r="E50" s="51">
        <f t="shared" ref="E50:E56" si="31">SUM(E51)</f>
        <v>0</v>
      </c>
      <c r="F50" s="94">
        <f t="shared" ref="F50:F56" si="32">SUM(F51)</f>
        <v>0</v>
      </c>
    </row>
    <row r="51" spans="1:6" x14ac:dyDescent="0.25">
      <c r="A51" s="107" t="s">
        <v>72</v>
      </c>
      <c r="B51" s="51">
        <f t="shared" si="28"/>
        <v>13272.28</v>
      </c>
      <c r="C51" s="51">
        <f t="shared" si="29"/>
        <v>0</v>
      </c>
      <c r="D51" s="51">
        <f t="shared" si="30"/>
        <v>0</v>
      </c>
      <c r="E51" s="51">
        <f t="shared" si="31"/>
        <v>0</v>
      </c>
      <c r="F51" s="94">
        <f t="shared" si="32"/>
        <v>0</v>
      </c>
    </row>
    <row r="52" spans="1:6" x14ac:dyDescent="0.25">
      <c r="A52" s="107" t="s">
        <v>73</v>
      </c>
      <c r="B52" s="51">
        <f t="shared" si="28"/>
        <v>13272.28</v>
      </c>
      <c r="C52" s="51">
        <f t="shared" si="29"/>
        <v>0</v>
      </c>
      <c r="D52" s="51">
        <f t="shared" si="30"/>
        <v>0</v>
      </c>
      <c r="E52" s="51">
        <f t="shared" si="31"/>
        <v>0</v>
      </c>
      <c r="F52" s="94">
        <f t="shared" si="32"/>
        <v>0</v>
      </c>
    </row>
    <row r="53" spans="1:6" x14ac:dyDescent="0.25">
      <c r="A53" s="107" t="s">
        <v>74</v>
      </c>
      <c r="B53" s="51">
        <f t="shared" si="28"/>
        <v>13272.28</v>
      </c>
      <c r="C53" s="51">
        <f t="shared" si="29"/>
        <v>0</v>
      </c>
      <c r="D53" s="51">
        <f t="shared" si="30"/>
        <v>0</v>
      </c>
      <c r="E53" s="51">
        <f t="shared" si="31"/>
        <v>0</v>
      </c>
      <c r="F53" s="94">
        <f t="shared" si="32"/>
        <v>0</v>
      </c>
    </row>
    <row r="54" spans="1:6" x14ac:dyDescent="0.25">
      <c r="A54" s="108" t="s">
        <v>75</v>
      </c>
      <c r="B54" s="52">
        <f t="shared" si="28"/>
        <v>13272.28</v>
      </c>
      <c r="C54" s="52">
        <f t="shared" si="29"/>
        <v>0</v>
      </c>
      <c r="D54" s="52">
        <f t="shared" si="30"/>
        <v>0</v>
      </c>
      <c r="E54" s="52">
        <f t="shared" si="31"/>
        <v>0</v>
      </c>
      <c r="F54" s="96">
        <f t="shared" si="32"/>
        <v>0</v>
      </c>
    </row>
    <row r="55" spans="1:6" x14ac:dyDescent="0.25">
      <c r="A55" s="107" t="s">
        <v>68</v>
      </c>
      <c r="B55" s="51">
        <f t="shared" si="28"/>
        <v>13272.28</v>
      </c>
      <c r="C55" s="51">
        <f t="shared" si="29"/>
        <v>0</v>
      </c>
      <c r="D55" s="51">
        <f t="shared" si="30"/>
        <v>0</v>
      </c>
      <c r="E55" s="51">
        <f t="shared" si="31"/>
        <v>0</v>
      </c>
      <c r="F55" s="94">
        <f t="shared" si="32"/>
        <v>0</v>
      </c>
    </row>
    <row r="56" spans="1:6" ht="26.25" x14ac:dyDescent="0.25">
      <c r="A56" s="107" t="s">
        <v>31</v>
      </c>
      <c r="B56" s="51">
        <f t="shared" si="28"/>
        <v>13272.28</v>
      </c>
      <c r="C56" s="51">
        <f t="shared" si="29"/>
        <v>0</v>
      </c>
      <c r="D56" s="51">
        <f t="shared" si="30"/>
        <v>0</v>
      </c>
      <c r="E56" s="51">
        <f t="shared" si="31"/>
        <v>0</v>
      </c>
      <c r="F56" s="94">
        <f t="shared" si="32"/>
        <v>0</v>
      </c>
    </row>
    <row r="57" spans="1:6" ht="26.25" x14ac:dyDescent="0.25">
      <c r="A57" s="105" t="s">
        <v>118</v>
      </c>
      <c r="B57" s="51">
        <v>13272.28</v>
      </c>
      <c r="C57" s="90">
        <v>0</v>
      </c>
      <c r="D57" s="90"/>
      <c r="E57" s="90"/>
      <c r="F57" s="106"/>
    </row>
    <row r="58" spans="1:6" ht="26.25" x14ac:dyDescent="0.25">
      <c r="A58" s="107" t="s">
        <v>79</v>
      </c>
      <c r="B58" s="51">
        <f t="shared" ref="B58:B63" si="33">SUM(B59)</f>
        <v>448.97</v>
      </c>
      <c r="C58" s="51">
        <f t="shared" ref="C58:F63" si="34">SUM(C59)</f>
        <v>7989.91</v>
      </c>
      <c r="D58" s="51">
        <f t="shared" si="34"/>
        <v>18715.920000000002</v>
      </c>
      <c r="E58" s="51">
        <f t="shared" si="34"/>
        <v>18715.919999999998</v>
      </c>
      <c r="F58" s="94">
        <f t="shared" si="34"/>
        <v>18715.919999999998</v>
      </c>
    </row>
    <row r="59" spans="1:6" ht="26.25" x14ac:dyDescent="0.25">
      <c r="A59" s="107" t="s">
        <v>80</v>
      </c>
      <c r="B59" s="51">
        <f t="shared" si="33"/>
        <v>448.97</v>
      </c>
      <c r="C59" s="51">
        <f t="shared" si="34"/>
        <v>7989.91</v>
      </c>
      <c r="D59" s="51">
        <f t="shared" si="34"/>
        <v>18715.920000000002</v>
      </c>
      <c r="E59" s="51">
        <f t="shared" si="34"/>
        <v>18715.919999999998</v>
      </c>
      <c r="F59" s="94">
        <f t="shared" si="34"/>
        <v>18715.919999999998</v>
      </c>
    </row>
    <row r="60" spans="1:6" x14ac:dyDescent="0.25">
      <c r="A60" s="107" t="s">
        <v>72</v>
      </c>
      <c r="B60" s="51">
        <f t="shared" si="33"/>
        <v>448.97</v>
      </c>
      <c r="C60" s="51">
        <f t="shared" si="34"/>
        <v>7989.91</v>
      </c>
      <c r="D60" s="51">
        <f t="shared" si="34"/>
        <v>18715.920000000002</v>
      </c>
      <c r="E60" s="51">
        <f t="shared" si="34"/>
        <v>18715.919999999998</v>
      </c>
      <c r="F60" s="94">
        <f t="shared" si="34"/>
        <v>18715.919999999998</v>
      </c>
    </row>
    <row r="61" spans="1:6" x14ac:dyDescent="0.25">
      <c r="A61" s="107" t="s">
        <v>73</v>
      </c>
      <c r="B61" s="51">
        <f t="shared" si="33"/>
        <v>448.97</v>
      </c>
      <c r="C61" s="51">
        <f t="shared" si="34"/>
        <v>7989.91</v>
      </c>
      <c r="D61" s="51">
        <f t="shared" si="34"/>
        <v>18715.920000000002</v>
      </c>
      <c r="E61" s="51">
        <f t="shared" si="34"/>
        <v>18715.919999999998</v>
      </c>
      <c r="F61" s="94">
        <f t="shared" si="34"/>
        <v>18715.919999999998</v>
      </c>
    </row>
    <row r="62" spans="1:6" x14ac:dyDescent="0.25">
      <c r="A62" s="107" t="s">
        <v>81</v>
      </c>
      <c r="B62" s="51">
        <f t="shared" si="33"/>
        <v>448.97</v>
      </c>
      <c r="C62" s="51">
        <f t="shared" si="34"/>
        <v>7989.91</v>
      </c>
      <c r="D62" s="51">
        <f t="shared" si="34"/>
        <v>18715.920000000002</v>
      </c>
      <c r="E62" s="51">
        <f t="shared" si="34"/>
        <v>18715.919999999998</v>
      </c>
      <c r="F62" s="94">
        <f t="shared" si="34"/>
        <v>18715.919999999998</v>
      </c>
    </row>
    <row r="63" spans="1:6" x14ac:dyDescent="0.25">
      <c r="A63" s="108" t="s">
        <v>82</v>
      </c>
      <c r="B63" s="52">
        <f t="shared" si="33"/>
        <v>448.97</v>
      </c>
      <c r="C63" s="52">
        <f t="shared" si="34"/>
        <v>7989.91</v>
      </c>
      <c r="D63" s="52">
        <f t="shared" si="34"/>
        <v>18715.920000000002</v>
      </c>
      <c r="E63" s="52">
        <f t="shared" si="34"/>
        <v>18715.919999999998</v>
      </c>
      <c r="F63" s="96">
        <f t="shared" si="34"/>
        <v>18715.919999999998</v>
      </c>
    </row>
    <row r="64" spans="1:6" x14ac:dyDescent="0.25">
      <c r="A64" s="107" t="s">
        <v>67</v>
      </c>
      <c r="B64" s="51">
        <f>SUM(B65+B69+B73)</f>
        <v>448.97</v>
      </c>
      <c r="C64" s="51">
        <f t="shared" ref="C64:F64" si="35">SUM(C65+C69+C73)</f>
        <v>7989.91</v>
      </c>
      <c r="D64" s="51">
        <f t="shared" si="35"/>
        <v>18715.920000000002</v>
      </c>
      <c r="E64" s="51">
        <f t="shared" si="35"/>
        <v>18715.919999999998</v>
      </c>
      <c r="F64" s="94">
        <f t="shared" si="35"/>
        <v>18715.919999999998</v>
      </c>
    </row>
    <row r="65" spans="1:6" x14ac:dyDescent="0.25">
      <c r="A65" s="107" t="s">
        <v>18</v>
      </c>
      <c r="B65" s="51">
        <f>SUM(B66+B68)</f>
        <v>0</v>
      </c>
      <c r="C65" s="90">
        <f>SUM(C66+C68+C67)</f>
        <v>2667.71</v>
      </c>
      <c r="D65" s="90">
        <f>SUM(D66+D68+D67)</f>
        <v>12874.130000000001</v>
      </c>
      <c r="E65" s="90">
        <v>12874.13</v>
      </c>
      <c r="F65" s="106">
        <v>12874.13</v>
      </c>
    </row>
    <row r="66" spans="1:6" x14ac:dyDescent="0.25">
      <c r="A66" s="105" t="s">
        <v>119</v>
      </c>
      <c r="B66" s="51">
        <v>0</v>
      </c>
      <c r="C66" s="90">
        <v>1141.42</v>
      </c>
      <c r="D66" s="90">
        <v>2654.46</v>
      </c>
      <c r="E66" s="90"/>
      <c r="F66" s="106"/>
    </row>
    <row r="67" spans="1:6" x14ac:dyDescent="0.25">
      <c r="A67" s="105" t="s">
        <v>125</v>
      </c>
      <c r="B67" s="51"/>
      <c r="C67" s="90">
        <v>1327.23</v>
      </c>
      <c r="D67" s="90">
        <v>9688.77</v>
      </c>
      <c r="E67" s="90"/>
      <c r="F67" s="106"/>
    </row>
    <row r="68" spans="1:6" x14ac:dyDescent="0.25">
      <c r="A68" s="105" t="s">
        <v>120</v>
      </c>
      <c r="B68" s="51">
        <v>0</v>
      </c>
      <c r="C68" s="90">
        <v>199.06</v>
      </c>
      <c r="D68" s="90">
        <v>530.9</v>
      </c>
      <c r="E68" s="90"/>
      <c r="F68" s="106"/>
    </row>
    <row r="69" spans="1:6" x14ac:dyDescent="0.25">
      <c r="A69" s="107" t="s">
        <v>22</v>
      </c>
      <c r="B69" s="51">
        <f>SUM(B70+B72)</f>
        <v>448.97</v>
      </c>
      <c r="C69" s="90">
        <v>3251.72</v>
      </c>
      <c r="D69" s="90">
        <f t="shared" ref="D69" si="36">SUM(D70+D71+D72)</f>
        <v>5841.79</v>
      </c>
      <c r="E69" s="90">
        <v>5841.79</v>
      </c>
      <c r="F69" s="106">
        <v>5841.79</v>
      </c>
    </row>
    <row r="70" spans="1:6" x14ac:dyDescent="0.25">
      <c r="A70" s="105" t="s">
        <v>117</v>
      </c>
      <c r="B70" s="51">
        <v>264.62</v>
      </c>
      <c r="C70" s="90">
        <v>1725.4</v>
      </c>
      <c r="D70" s="90">
        <v>1061.78</v>
      </c>
      <c r="E70" s="90"/>
      <c r="F70" s="106"/>
    </row>
    <row r="71" spans="1:6" x14ac:dyDescent="0.25">
      <c r="A71" s="105" t="s">
        <v>116</v>
      </c>
      <c r="B71" s="51"/>
      <c r="C71" s="90">
        <v>331.81</v>
      </c>
      <c r="D71" s="90">
        <v>2123.56</v>
      </c>
      <c r="E71" s="90"/>
      <c r="F71" s="106"/>
    </row>
    <row r="72" spans="1:6" x14ac:dyDescent="0.25">
      <c r="A72" s="105" t="s">
        <v>121</v>
      </c>
      <c r="B72" s="51">
        <v>184.35</v>
      </c>
      <c r="C72" s="90">
        <v>1194.51</v>
      </c>
      <c r="D72" s="90">
        <v>2656.45</v>
      </c>
      <c r="E72" s="90"/>
      <c r="F72" s="106"/>
    </row>
    <row r="73" spans="1:6" ht="26.25" x14ac:dyDescent="0.25">
      <c r="A73" s="107" t="s">
        <v>29</v>
      </c>
      <c r="B73" s="51"/>
      <c r="C73" s="90">
        <f>SUM(C74)</f>
        <v>2070.48</v>
      </c>
      <c r="D73" s="90">
        <f t="shared" ref="D73:F73" si="37">SUM(D74)</f>
        <v>0</v>
      </c>
      <c r="E73" s="90">
        <f t="shared" si="37"/>
        <v>0</v>
      </c>
      <c r="F73" s="106">
        <f t="shared" si="37"/>
        <v>0</v>
      </c>
    </row>
    <row r="74" spans="1:6" x14ac:dyDescent="0.25">
      <c r="A74" s="107" t="s">
        <v>124</v>
      </c>
      <c r="B74" s="51"/>
      <c r="C74" s="90">
        <v>2070.48</v>
      </c>
      <c r="D74" s="90"/>
      <c r="E74" s="90"/>
      <c r="F74" s="106"/>
    </row>
    <row r="75" spans="1:6" x14ac:dyDescent="0.25">
      <c r="A75" s="107" t="s">
        <v>83</v>
      </c>
      <c r="B75" s="51">
        <f>SUM(B76+B87+B105+B117)</f>
        <v>156277.74000000002</v>
      </c>
      <c r="C75" s="51">
        <f t="shared" ref="C75:F75" si="38">SUM(C76+C87+C105+C117)</f>
        <v>190935.04000000004</v>
      </c>
      <c r="D75" s="51">
        <f t="shared" si="38"/>
        <v>189889.11999999997</v>
      </c>
      <c r="E75" s="51">
        <f t="shared" si="38"/>
        <v>141283.99</v>
      </c>
      <c r="F75" s="94">
        <f t="shared" si="38"/>
        <v>136800</v>
      </c>
    </row>
    <row r="76" spans="1:6" ht="26.25" x14ac:dyDescent="0.25">
      <c r="A76" s="107" t="s">
        <v>84</v>
      </c>
      <c r="B76" s="51">
        <f t="shared" ref="B76:B81" si="39">SUM(B77)</f>
        <v>11.2</v>
      </c>
      <c r="C76" s="51">
        <f>SUM(C77)</f>
        <v>132.73000000000002</v>
      </c>
      <c r="D76" s="51">
        <f t="shared" ref="D76:D81" si="40">SUM(D77)</f>
        <v>0</v>
      </c>
      <c r="E76" s="51">
        <f t="shared" ref="E76:E81" si="41">SUM(E77)</f>
        <v>0</v>
      </c>
      <c r="F76" s="94">
        <f t="shared" ref="F76:F81" si="42">SUM(F77)</f>
        <v>0</v>
      </c>
    </row>
    <row r="77" spans="1:6" x14ac:dyDescent="0.25">
      <c r="A77" s="107" t="s">
        <v>72</v>
      </c>
      <c r="B77" s="51">
        <f t="shared" si="39"/>
        <v>11.2</v>
      </c>
      <c r="C77" s="51">
        <f t="shared" ref="C77:C81" si="43">SUM(C78)</f>
        <v>132.73000000000002</v>
      </c>
      <c r="D77" s="51">
        <f t="shared" si="40"/>
        <v>0</v>
      </c>
      <c r="E77" s="51">
        <f t="shared" si="41"/>
        <v>0</v>
      </c>
      <c r="F77" s="94">
        <f t="shared" si="42"/>
        <v>0</v>
      </c>
    </row>
    <row r="78" spans="1:6" x14ac:dyDescent="0.25">
      <c r="A78" s="107" t="s">
        <v>73</v>
      </c>
      <c r="B78" s="51">
        <f t="shared" si="39"/>
        <v>11.2</v>
      </c>
      <c r="C78" s="51">
        <f t="shared" si="43"/>
        <v>132.73000000000002</v>
      </c>
      <c r="D78" s="51">
        <f t="shared" si="40"/>
        <v>0</v>
      </c>
      <c r="E78" s="51">
        <f t="shared" si="41"/>
        <v>0</v>
      </c>
      <c r="F78" s="94">
        <f t="shared" si="42"/>
        <v>0</v>
      </c>
    </row>
    <row r="79" spans="1:6" x14ac:dyDescent="0.25">
      <c r="A79" s="107" t="s">
        <v>81</v>
      </c>
      <c r="B79" s="51">
        <f t="shared" si="39"/>
        <v>11.2</v>
      </c>
      <c r="C79" s="51">
        <f t="shared" si="43"/>
        <v>132.73000000000002</v>
      </c>
      <c r="D79" s="51">
        <f t="shared" si="40"/>
        <v>0</v>
      </c>
      <c r="E79" s="51">
        <f t="shared" si="41"/>
        <v>0</v>
      </c>
      <c r="F79" s="94">
        <f t="shared" si="42"/>
        <v>0</v>
      </c>
    </row>
    <row r="80" spans="1:6" x14ac:dyDescent="0.25">
      <c r="A80" s="108" t="s">
        <v>82</v>
      </c>
      <c r="B80" s="52">
        <f t="shared" si="39"/>
        <v>11.2</v>
      </c>
      <c r="C80" s="52">
        <f t="shared" si="43"/>
        <v>132.73000000000002</v>
      </c>
      <c r="D80" s="52">
        <f t="shared" si="40"/>
        <v>0</v>
      </c>
      <c r="E80" s="52">
        <f t="shared" si="41"/>
        <v>0</v>
      </c>
      <c r="F80" s="96">
        <f t="shared" si="42"/>
        <v>0</v>
      </c>
    </row>
    <row r="81" spans="1:6" x14ac:dyDescent="0.25">
      <c r="A81" s="107" t="s">
        <v>85</v>
      </c>
      <c r="B81" s="51">
        <f t="shared" si="39"/>
        <v>11.2</v>
      </c>
      <c r="C81" s="51">
        <f t="shared" si="43"/>
        <v>132.73000000000002</v>
      </c>
      <c r="D81" s="51">
        <f t="shared" si="40"/>
        <v>0</v>
      </c>
      <c r="E81" s="51">
        <f t="shared" si="41"/>
        <v>0</v>
      </c>
      <c r="F81" s="94">
        <f t="shared" si="42"/>
        <v>0</v>
      </c>
    </row>
    <row r="82" spans="1:6" x14ac:dyDescent="0.25">
      <c r="A82" s="107" t="s">
        <v>86</v>
      </c>
      <c r="B82" s="51">
        <f>SUM(B83+B85)</f>
        <v>11.2</v>
      </c>
      <c r="C82" s="51">
        <f>SUM(C83+C85)</f>
        <v>132.73000000000002</v>
      </c>
      <c r="D82" s="51">
        <f t="shared" ref="D82:F82" si="44">SUM(D83+D85)</f>
        <v>0</v>
      </c>
      <c r="E82" s="51">
        <f t="shared" si="44"/>
        <v>0</v>
      </c>
      <c r="F82" s="94">
        <f t="shared" si="44"/>
        <v>0</v>
      </c>
    </row>
    <row r="83" spans="1:6" x14ac:dyDescent="0.25">
      <c r="A83" s="107" t="s">
        <v>22</v>
      </c>
      <c r="B83" s="51">
        <f>SUM(B84)</f>
        <v>11.2</v>
      </c>
      <c r="C83" s="51">
        <f t="shared" ref="C83:F83" si="45">SUM(C84)</f>
        <v>33.19</v>
      </c>
      <c r="D83" s="51">
        <f t="shared" si="45"/>
        <v>0</v>
      </c>
      <c r="E83" s="51">
        <f t="shared" si="45"/>
        <v>0</v>
      </c>
      <c r="F83" s="94">
        <f t="shared" si="45"/>
        <v>0</v>
      </c>
    </row>
    <row r="84" spans="1:6" x14ac:dyDescent="0.25">
      <c r="A84" s="105" t="s">
        <v>116</v>
      </c>
      <c r="B84" s="51">
        <v>11.2</v>
      </c>
      <c r="C84" s="90">
        <v>33.19</v>
      </c>
      <c r="D84" s="90"/>
      <c r="E84" s="90"/>
      <c r="F84" s="106"/>
    </row>
    <row r="85" spans="1:6" ht="26.25" x14ac:dyDescent="0.25">
      <c r="A85" s="107" t="s">
        <v>29</v>
      </c>
      <c r="B85" s="51"/>
      <c r="C85" s="90">
        <f>SUM(C86)</f>
        <v>99.54</v>
      </c>
      <c r="D85" s="90">
        <f t="shared" ref="D85:F85" si="46">SUM(D86)</f>
        <v>0</v>
      </c>
      <c r="E85" s="90">
        <f t="shared" si="46"/>
        <v>0</v>
      </c>
      <c r="F85" s="106">
        <f t="shared" si="46"/>
        <v>0</v>
      </c>
    </row>
    <row r="86" spans="1:6" x14ac:dyDescent="0.25">
      <c r="A86" s="107" t="s">
        <v>124</v>
      </c>
      <c r="B86" s="51"/>
      <c r="C86" s="90">
        <v>99.54</v>
      </c>
      <c r="D86" s="90"/>
      <c r="E86" s="90"/>
      <c r="F86" s="106"/>
    </row>
    <row r="87" spans="1:6" ht="26.25" x14ac:dyDescent="0.25">
      <c r="A87" s="107" t="s">
        <v>87</v>
      </c>
      <c r="B87" s="51">
        <f t="shared" ref="B87:B92" si="47">SUM(B88)</f>
        <v>137850.90000000002</v>
      </c>
      <c r="C87" s="51">
        <f t="shared" ref="C87:C92" si="48">SUM(C88)</f>
        <v>189475.08000000002</v>
      </c>
      <c r="D87" s="51">
        <f t="shared" ref="D87:D92" si="49">SUM(D88)</f>
        <v>189889.11999999997</v>
      </c>
      <c r="E87" s="51">
        <f t="shared" ref="E87:E92" si="50">SUM(E88)</f>
        <v>141283.99</v>
      </c>
      <c r="F87" s="94">
        <f t="shared" ref="F87:F92" si="51">SUM(F88)</f>
        <v>136800</v>
      </c>
    </row>
    <row r="88" spans="1:6" x14ac:dyDescent="0.25">
      <c r="A88" s="107" t="s">
        <v>72</v>
      </c>
      <c r="B88" s="51">
        <f t="shared" si="47"/>
        <v>137850.90000000002</v>
      </c>
      <c r="C88" s="51">
        <f t="shared" si="48"/>
        <v>189475.08000000002</v>
      </c>
      <c r="D88" s="51">
        <f t="shared" si="49"/>
        <v>189889.11999999997</v>
      </c>
      <c r="E88" s="51">
        <f t="shared" si="50"/>
        <v>141283.99</v>
      </c>
      <c r="F88" s="94">
        <f t="shared" si="51"/>
        <v>136800</v>
      </c>
    </row>
    <row r="89" spans="1:6" x14ac:dyDescent="0.25">
      <c r="A89" s="107" t="s">
        <v>73</v>
      </c>
      <c r="B89" s="51">
        <f t="shared" si="47"/>
        <v>137850.90000000002</v>
      </c>
      <c r="C89" s="51">
        <f t="shared" si="48"/>
        <v>189475.08000000002</v>
      </c>
      <c r="D89" s="51">
        <f t="shared" si="49"/>
        <v>189889.11999999997</v>
      </c>
      <c r="E89" s="51">
        <f t="shared" si="50"/>
        <v>141283.99</v>
      </c>
      <c r="F89" s="94">
        <f t="shared" si="51"/>
        <v>136800</v>
      </c>
    </row>
    <row r="90" spans="1:6" x14ac:dyDescent="0.25">
      <c r="A90" s="107" t="s">
        <v>81</v>
      </c>
      <c r="B90" s="51">
        <f t="shared" si="47"/>
        <v>137850.90000000002</v>
      </c>
      <c r="C90" s="51">
        <f t="shared" si="48"/>
        <v>189475.08000000002</v>
      </c>
      <c r="D90" s="51">
        <f t="shared" si="49"/>
        <v>189889.11999999997</v>
      </c>
      <c r="E90" s="51">
        <f t="shared" si="50"/>
        <v>141283.99</v>
      </c>
      <c r="F90" s="94">
        <f t="shared" si="51"/>
        <v>136800</v>
      </c>
    </row>
    <row r="91" spans="1:6" x14ac:dyDescent="0.25">
      <c r="A91" s="108" t="s">
        <v>82</v>
      </c>
      <c r="B91" s="52">
        <f t="shared" si="47"/>
        <v>137850.90000000002</v>
      </c>
      <c r="C91" s="52">
        <f t="shared" si="48"/>
        <v>189475.08000000002</v>
      </c>
      <c r="D91" s="52">
        <f t="shared" si="49"/>
        <v>189889.11999999997</v>
      </c>
      <c r="E91" s="52">
        <f t="shared" si="50"/>
        <v>141283.99</v>
      </c>
      <c r="F91" s="96">
        <f t="shared" si="51"/>
        <v>136800</v>
      </c>
    </row>
    <row r="92" spans="1:6" x14ac:dyDescent="0.25">
      <c r="A92" s="107" t="s">
        <v>88</v>
      </c>
      <c r="B92" s="51">
        <f t="shared" si="47"/>
        <v>137850.90000000002</v>
      </c>
      <c r="C92" s="51">
        <f t="shared" si="48"/>
        <v>189475.08000000002</v>
      </c>
      <c r="D92" s="51">
        <f t="shared" si="49"/>
        <v>189889.11999999997</v>
      </c>
      <c r="E92" s="51">
        <f t="shared" si="50"/>
        <v>141283.99</v>
      </c>
      <c r="F92" s="94">
        <f t="shared" si="51"/>
        <v>136800</v>
      </c>
    </row>
    <row r="93" spans="1:6" x14ac:dyDescent="0.25">
      <c r="A93" s="107" t="s">
        <v>65</v>
      </c>
      <c r="B93" s="51">
        <f>SUM(B94+B99+B101+B103)</f>
        <v>137850.90000000002</v>
      </c>
      <c r="C93" s="51">
        <f t="shared" ref="C93:F93" si="52">SUM(C94+C99+C101+C103)</f>
        <v>189475.08000000002</v>
      </c>
      <c r="D93" s="51">
        <f t="shared" si="52"/>
        <v>189889.11999999997</v>
      </c>
      <c r="E93" s="51">
        <f t="shared" si="52"/>
        <v>141283.99</v>
      </c>
      <c r="F93" s="94">
        <f t="shared" si="52"/>
        <v>136800</v>
      </c>
    </row>
    <row r="94" spans="1:6" x14ac:dyDescent="0.25">
      <c r="A94" s="107" t="s">
        <v>22</v>
      </c>
      <c r="B94" s="51">
        <f>SUM(B95+B96+B97+B98)</f>
        <v>69795.77</v>
      </c>
      <c r="C94" s="51">
        <f t="shared" ref="C94:D94" si="53">SUM(C95+C96+C97+C98)</f>
        <v>118086.8</v>
      </c>
      <c r="D94" s="51">
        <f t="shared" si="53"/>
        <v>136003.66999999998</v>
      </c>
      <c r="E94" s="51">
        <v>136003.67000000001</v>
      </c>
      <c r="F94" s="94">
        <v>136003.67000000001</v>
      </c>
    </row>
    <row r="95" spans="1:6" x14ac:dyDescent="0.25">
      <c r="A95" s="105" t="s">
        <v>115</v>
      </c>
      <c r="B95" s="51">
        <v>2646.16</v>
      </c>
      <c r="C95" s="90">
        <v>11480.52</v>
      </c>
      <c r="D95" s="90">
        <v>11613.25</v>
      </c>
      <c r="E95" s="90"/>
      <c r="F95" s="106"/>
    </row>
    <row r="96" spans="1:6" x14ac:dyDescent="0.25">
      <c r="A96" s="105" t="s">
        <v>117</v>
      </c>
      <c r="B96" s="51">
        <v>19387.04</v>
      </c>
      <c r="C96" s="90">
        <v>52787.18</v>
      </c>
      <c r="D96" s="90">
        <v>63564.75</v>
      </c>
      <c r="E96" s="90"/>
      <c r="F96" s="106"/>
    </row>
    <row r="97" spans="1:6" x14ac:dyDescent="0.25">
      <c r="A97" s="105" t="s">
        <v>116</v>
      </c>
      <c r="B97" s="51">
        <v>43523.86</v>
      </c>
      <c r="C97" s="90">
        <v>43986.99</v>
      </c>
      <c r="D97" s="90">
        <v>49676.95</v>
      </c>
      <c r="E97" s="90"/>
      <c r="F97" s="106"/>
    </row>
    <row r="98" spans="1:6" x14ac:dyDescent="0.25">
      <c r="A98" s="105" t="s">
        <v>122</v>
      </c>
      <c r="B98" s="51">
        <v>4238.71</v>
      </c>
      <c r="C98" s="90">
        <v>9832.11</v>
      </c>
      <c r="D98" s="90">
        <v>11148.72</v>
      </c>
      <c r="E98" s="90"/>
      <c r="F98" s="106"/>
    </row>
    <row r="99" spans="1:6" x14ac:dyDescent="0.25">
      <c r="A99" s="107" t="s">
        <v>27</v>
      </c>
      <c r="B99" s="51">
        <f>SUM(B100)</f>
        <v>1185.96</v>
      </c>
      <c r="C99" s="51">
        <f t="shared" ref="C99:D99" si="54">SUM(C100)</f>
        <v>1045.19</v>
      </c>
      <c r="D99" s="51">
        <f t="shared" si="54"/>
        <v>796.33</v>
      </c>
      <c r="E99" s="51">
        <v>796.33</v>
      </c>
      <c r="F99" s="94">
        <v>796.33</v>
      </c>
    </row>
    <row r="100" spans="1:6" x14ac:dyDescent="0.25">
      <c r="A100" s="105" t="s">
        <v>123</v>
      </c>
      <c r="B100" s="51">
        <v>1185.96</v>
      </c>
      <c r="C100" s="90">
        <v>1045.19</v>
      </c>
      <c r="D100" s="90">
        <v>796.33</v>
      </c>
      <c r="E100" s="90"/>
      <c r="F100" s="106"/>
    </row>
    <row r="101" spans="1:6" ht="26.25" x14ac:dyDescent="0.25">
      <c r="A101" s="107" t="s">
        <v>29</v>
      </c>
      <c r="B101" s="51">
        <f>SUM(B102)</f>
        <v>28043.74</v>
      </c>
      <c r="C101" s="51">
        <f t="shared" ref="C101:F101" si="55">SUM(C102)</f>
        <v>27871.79</v>
      </c>
      <c r="D101" s="51">
        <f t="shared" si="55"/>
        <v>26544.560000000001</v>
      </c>
      <c r="E101" s="51">
        <v>0</v>
      </c>
      <c r="F101" s="94">
        <f t="shared" si="55"/>
        <v>0</v>
      </c>
    </row>
    <row r="102" spans="1:6" x14ac:dyDescent="0.25">
      <c r="A102" s="105" t="s">
        <v>124</v>
      </c>
      <c r="B102" s="51">
        <v>28043.74</v>
      </c>
      <c r="C102" s="90">
        <v>27871.79</v>
      </c>
      <c r="D102" s="90">
        <v>26544.560000000001</v>
      </c>
      <c r="E102" s="90"/>
      <c r="F102" s="106"/>
    </row>
    <row r="103" spans="1:6" ht="26.25" x14ac:dyDescent="0.25">
      <c r="A103" s="107" t="s">
        <v>31</v>
      </c>
      <c r="B103" s="51">
        <f>SUM(B104)</f>
        <v>38825.43</v>
      </c>
      <c r="C103" s="51">
        <f t="shared" ref="C103:E103" si="56">SUM(C104)</f>
        <v>42471.3</v>
      </c>
      <c r="D103" s="51">
        <f t="shared" si="56"/>
        <v>26544.560000000001</v>
      </c>
      <c r="E103" s="51">
        <f t="shared" si="56"/>
        <v>4483.99</v>
      </c>
      <c r="F103" s="94">
        <v>0</v>
      </c>
    </row>
    <row r="104" spans="1:6" ht="26.25" x14ac:dyDescent="0.25">
      <c r="A104" s="105" t="s">
        <v>118</v>
      </c>
      <c r="B104" s="51">
        <v>38825.43</v>
      </c>
      <c r="C104" s="90">
        <v>42471.3</v>
      </c>
      <c r="D104" s="90">
        <v>26544.560000000001</v>
      </c>
      <c r="E104" s="90">
        <v>4483.99</v>
      </c>
      <c r="F104" s="106">
        <v>0</v>
      </c>
    </row>
    <row r="105" spans="1:6" ht="26.25" x14ac:dyDescent="0.25">
      <c r="A105" s="107" t="s">
        <v>89</v>
      </c>
      <c r="B105" s="51">
        <f t="shared" ref="B105:B109" si="57">SUM(B106)</f>
        <v>18150.86</v>
      </c>
      <c r="C105" s="51">
        <f t="shared" ref="C105:C110" si="58">SUM(C106)</f>
        <v>1327.23</v>
      </c>
      <c r="D105" s="51">
        <f t="shared" ref="D105:D110" si="59">SUM(D106)</f>
        <v>0</v>
      </c>
      <c r="E105" s="51">
        <f>SUM(E106)</f>
        <v>0</v>
      </c>
      <c r="F105" s="94">
        <f t="shared" ref="F105:F110" si="60">SUM(F106)</f>
        <v>0</v>
      </c>
    </row>
    <row r="106" spans="1:6" x14ac:dyDescent="0.25">
      <c r="A106" s="107" t="s">
        <v>72</v>
      </c>
      <c r="B106" s="51">
        <f t="shared" si="57"/>
        <v>18150.86</v>
      </c>
      <c r="C106" s="51">
        <f t="shared" si="58"/>
        <v>1327.23</v>
      </c>
      <c r="D106" s="51">
        <f t="shared" si="59"/>
        <v>0</v>
      </c>
      <c r="E106" s="51">
        <f t="shared" ref="E106:E110" si="61">SUM(E107)</f>
        <v>0</v>
      </c>
      <c r="F106" s="94">
        <f t="shared" si="60"/>
        <v>0</v>
      </c>
    </row>
    <row r="107" spans="1:6" x14ac:dyDescent="0.25">
      <c r="A107" s="107" t="s">
        <v>73</v>
      </c>
      <c r="B107" s="51">
        <f t="shared" si="57"/>
        <v>18150.86</v>
      </c>
      <c r="C107" s="51">
        <f t="shared" si="58"/>
        <v>1327.23</v>
      </c>
      <c r="D107" s="51">
        <f t="shared" si="59"/>
        <v>0</v>
      </c>
      <c r="E107" s="51">
        <f t="shared" si="61"/>
        <v>0</v>
      </c>
      <c r="F107" s="94">
        <f t="shared" si="60"/>
        <v>0</v>
      </c>
    </row>
    <row r="108" spans="1:6" x14ac:dyDescent="0.25">
      <c r="A108" s="107" t="s">
        <v>81</v>
      </c>
      <c r="B108" s="51">
        <f t="shared" si="57"/>
        <v>18150.86</v>
      </c>
      <c r="C108" s="51">
        <f t="shared" si="58"/>
        <v>1327.23</v>
      </c>
      <c r="D108" s="51">
        <f t="shared" si="59"/>
        <v>0</v>
      </c>
      <c r="E108" s="51">
        <f t="shared" si="61"/>
        <v>0</v>
      </c>
      <c r="F108" s="94">
        <f t="shared" si="60"/>
        <v>0</v>
      </c>
    </row>
    <row r="109" spans="1:6" x14ac:dyDescent="0.25">
      <c r="A109" s="108" t="s">
        <v>82</v>
      </c>
      <c r="B109" s="52">
        <f t="shared" si="57"/>
        <v>18150.86</v>
      </c>
      <c r="C109" s="52">
        <f t="shared" si="58"/>
        <v>1327.23</v>
      </c>
      <c r="D109" s="52">
        <f t="shared" si="59"/>
        <v>0</v>
      </c>
      <c r="E109" s="52">
        <f t="shared" si="61"/>
        <v>0</v>
      </c>
      <c r="F109" s="96">
        <f t="shared" si="60"/>
        <v>0</v>
      </c>
    </row>
    <row r="110" spans="1:6" x14ac:dyDescent="0.25">
      <c r="A110" s="107" t="s">
        <v>90</v>
      </c>
      <c r="B110" s="51">
        <v>18150.86</v>
      </c>
      <c r="C110" s="51">
        <f t="shared" si="58"/>
        <v>1327.23</v>
      </c>
      <c r="D110" s="51">
        <f t="shared" si="59"/>
        <v>0</v>
      </c>
      <c r="E110" s="51">
        <f t="shared" si="61"/>
        <v>0</v>
      </c>
      <c r="F110" s="94">
        <f t="shared" si="60"/>
        <v>0</v>
      </c>
    </row>
    <row r="111" spans="1:6" ht="26.25" x14ac:dyDescent="0.25">
      <c r="A111" s="107" t="s">
        <v>62</v>
      </c>
      <c r="B111" s="51">
        <f>SUM(B112+B115)</f>
        <v>18150.86</v>
      </c>
      <c r="C111" s="51">
        <f t="shared" ref="C111:F111" si="62">SUM(C112+C115)</f>
        <v>1327.23</v>
      </c>
      <c r="D111" s="51">
        <f t="shared" si="62"/>
        <v>0</v>
      </c>
      <c r="E111" s="51">
        <f t="shared" si="62"/>
        <v>0</v>
      </c>
      <c r="F111" s="94">
        <f t="shared" si="62"/>
        <v>0</v>
      </c>
    </row>
    <row r="112" spans="1:6" x14ac:dyDescent="0.25">
      <c r="A112" s="107" t="s">
        <v>22</v>
      </c>
      <c r="B112" s="51">
        <f>SUM(B113+B114)</f>
        <v>11712.13</v>
      </c>
      <c r="C112" s="51">
        <f t="shared" ref="C112:F112" si="63">SUM(C113+C114)</f>
        <v>1327.23</v>
      </c>
      <c r="D112" s="51">
        <f t="shared" si="63"/>
        <v>0</v>
      </c>
      <c r="E112" s="51">
        <f t="shared" si="63"/>
        <v>0</v>
      </c>
      <c r="F112" s="94">
        <f t="shared" si="63"/>
        <v>0</v>
      </c>
    </row>
    <row r="113" spans="1:6" x14ac:dyDescent="0.25">
      <c r="A113" s="105" t="s">
        <v>117</v>
      </c>
      <c r="B113" s="51">
        <v>11413.5</v>
      </c>
      <c r="C113" s="90">
        <v>0</v>
      </c>
      <c r="D113" s="90"/>
      <c r="E113" s="90"/>
      <c r="F113" s="106"/>
    </row>
    <row r="114" spans="1:6" x14ac:dyDescent="0.25">
      <c r="A114" s="105" t="s">
        <v>116</v>
      </c>
      <c r="B114" s="51">
        <v>298.63</v>
      </c>
      <c r="C114" s="90">
        <v>1327.23</v>
      </c>
      <c r="D114" s="90"/>
      <c r="E114" s="90"/>
      <c r="F114" s="106"/>
    </row>
    <row r="115" spans="1:6" ht="26.25" x14ac:dyDescent="0.25">
      <c r="A115" s="107" t="s">
        <v>31</v>
      </c>
      <c r="B115" s="51">
        <f>SUM(B116)</f>
        <v>6438.73</v>
      </c>
      <c r="C115" s="51">
        <f t="shared" ref="C115:F115" si="64">SUM(C116)</f>
        <v>0</v>
      </c>
      <c r="D115" s="51">
        <f t="shared" si="64"/>
        <v>0</v>
      </c>
      <c r="E115" s="51">
        <f t="shared" si="64"/>
        <v>0</v>
      </c>
      <c r="F115" s="94">
        <f t="shared" si="64"/>
        <v>0</v>
      </c>
    </row>
    <row r="116" spans="1:6" ht="26.25" x14ac:dyDescent="0.25">
      <c r="A116" s="105" t="s">
        <v>118</v>
      </c>
      <c r="B116" s="51">
        <v>6438.73</v>
      </c>
      <c r="C116" s="90"/>
      <c r="D116" s="90"/>
      <c r="E116" s="90"/>
      <c r="F116" s="106"/>
    </row>
    <row r="117" spans="1:6" ht="26.25" x14ac:dyDescent="0.25">
      <c r="A117" s="107" t="s">
        <v>91</v>
      </c>
      <c r="B117" s="51">
        <f t="shared" ref="B117:B125" si="65">SUM(B118)</f>
        <v>264.77999999999997</v>
      </c>
      <c r="C117" s="51">
        <f t="shared" ref="C117:C125" si="66">SUM(C118)</f>
        <v>0</v>
      </c>
      <c r="D117" s="51">
        <f t="shared" ref="D117:D125" si="67">SUM(D118)</f>
        <v>0</v>
      </c>
      <c r="E117" s="51">
        <f t="shared" ref="E117:E125" si="68">SUM(E118)</f>
        <v>0</v>
      </c>
      <c r="F117" s="94">
        <f t="shared" ref="F117:F125" si="69">SUM(F118)</f>
        <v>0</v>
      </c>
    </row>
    <row r="118" spans="1:6" x14ac:dyDescent="0.25">
      <c r="A118" s="107" t="s">
        <v>72</v>
      </c>
      <c r="B118" s="51">
        <f t="shared" si="65"/>
        <v>264.77999999999997</v>
      </c>
      <c r="C118" s="51">
        <f t="shared" si="66"/>
        <v>0</v>
      </c>
      <c r="D118" s="51">
        <f t="shared" si="67"/>
        <v>0</v>
      </c>
      <c r="E118" s="51">
        <f t="shared" si="68"/>
        <v>0</v>
      </c>
      <c r="F118" s="94">
        <f t="shared" si="69"/>
        <v>0</v>
      </c>
    </row>
    <row r="119" spans="1:6" x14ac:dyDescent="0.25">
      <c r="A119" s="107" t="s">
        <v>73</v>
      </c>
      <c r="B119" s="51">
        <f t="shared" si="65"/>
        <v>264.77999999999997</v>
      </c>
      <c r="C119" s="51">
        <f t="shared" si="66"/>
        <v>0</v>
      </c>
      <c r="D119" s="51">
        <f t="shared" si="67"/>
        <v>0</v>
      </c>
      <c r="E119" s="51">
        <f t="shared" si="68"/>
        <v>0</v>
      </c>
      <c r="F119" s="94">
        <f t="shared" si="69"/>
        <v>0</v>
      </c>
    </row>
    <row r="120" spans="1:6" x14ac:dyDescent="0.25">
      <c r="A120" s="107" t="s">
        <v>81</v>
      </c>
      <c r="B120" s="51">
        <f t="shared" si="65"/>
        <v>264.77999999999997</v>
      </c>
      <c r="C120" s="51">
        <f t="shared" si="66"/>
        <v>0</v>
      </c>
      <c r="D120" s="51">
        <f t="shared" si="67"/>
        <v>0</v>
      </c>
      <c r="E120" s="51">
        <f t="shared" si="68"/>
        <v>0</v>
      </c>
      <c r="F120" s="94">
        <f t="shared" si="69"/>
        <v>0</v>
      </c>
    </row>
    <row r="121" spans="1:6" x14ac:dyDescent="0.25">
      <c r="A121" s="108" t="s">
        <v>82</v>
      </c>
      <c r="B121" s="52">
        <f t="shared" si="65"/>
        <v>264.77999999999997</v>
      </c>
      <c r="C121" s="52">
        <f t="shared" si="66"/>
        <v>0</v>
      </c>
      <c r="D121" s="52">
        <f t="shared" si="67"/>
        <v>0</v>
      </c>
      <c r="E121" s="52">
        <f t="shared" si="68"/>
        <v>0</v>
      </c>
      <c r="F121" s="96">
        <f t="shared" si="69"/>
        <v>0</v>
      </c>
    </row>
    <row r="122" spans="1:6" x14ac:dyDescent="0.25">
      <c r="A122" s="107" t="s">
        <v>90</v>
      </c>
      <c r="B122" s="51">
        <f t="shared" si="65"/>
        <v>264.77999999999997</v>
      </c>
      <c r="C122" s="51">
        <f t="shared" si="66"/>
        <v>0</v>
      </c>
      <c r="D122" s="51">
        <f t="shared" si="67"/>
        <v>0</v>
      </c>
      <c r="E122" s="51">
        <f t="shared" si="68"/>
        <v>0</v>
      </c>
      <c r="F122" s="94">
        <f t="shared" si="69"/>
        <v>0</v>
      </c>
    </row>
    <row r="123" spans="1:6" x14ac:dyDescent="0.25">
      <c r="A123" s="107" t="s">
        <v>69</v>
      </c>
      <c r="B123" s="51">
        <f t="shared" si="65"/>
        <v>264.77999999999997</v>
      </c>
      <c r="C123" s="51">
        <f t="shared" si="66"/>
        <v>0</v>
      </c>
      <c r="D123" s="51">
        <f t="shared" si="67"/>
        <v>0</v>
      </c>
      <c r="E123" s="51">
        <f t="shared" si="68"/>
        <v>0</v>
      </c>
      <c r="F123" s="94">
        <f t="shared" si="69"/>
        <v>0</v>
      </c>
    </row>
    <row r="124" spans="1:6" x14ac:dyDescent="0.25">
      <c r="A124" s="107" t="s">
        <v>63</v>
      </c>
      <c r="B124" s="51">
        <f t="shared" si="65"/>
        <v>264.77999999999997</v>
      </c>
      <c r="C124" s="51">
        <f t="shared" si="66"/>
        <v>0</v>
      </c>
      <c r="D124" s="51">
        <f t="shared" si="67"/>
        <v>0</v>
      </c>
      <c r="E124" s="51">
        <f t="shared" si="68"/>
        <v>0</v>
      </c>
      <c r="F124" s="94">
        <f t="shared" si="69"/>
        <v>0</v>
      </c>
    </row>
    <row r="125" spans="1:6" x14ac:dyDescent="0.25">
      <c r="A125" s="107" t="s">
        <v>22</v>
      </c>
      <c r="B125" s="51">
        <f t="shared" si="65"/>
        <v>264.77999999999997</v>
      </c>
      <c r="C125" s="51">
        <f t="shared" si="66"/>
        <v>0</v>
      </c>
      <c r="D125" s="51">
        <f t="shared" si="67"/>
        <v>0</v>
      </c>
      <c r="E125" s="51">
        <f t="shared" si="68"/>
        <v>0</v>
      </c>
      <c r="F125" s="94">
        <f t="shared" si="69"/>
        <v>0</v>
      </c>
    </row>
    <row r="126" spans="1:6" x14ac:dyDescent="0.25">
      <c r="A126" s="105" t="s">
        <v>115</v>
      </c>
      <c r="B126" s="51">
        <v>264.77999999999997</v>
      </c>
      <c r="C126" s="90"/>
      <c r="D126" s="90"/>
      <c r="E126" s="90"/>
      <c r="F126" s="106"/>
    </row>
    <row r="127" spans="1:6" x14ac:dyDescent="0.25">
      <c r="A127" s="107" t="s">
        <v>92</v>
      </c>
      <c r="B127" s="51">
        <f t="shared" ref="B127:B133" si="70">SUM(B128)</f>
        <v>420538.22000000003</v>
      </c>
      <c r="C127" s="51">
        <f t="shared" ref="C127:C133" si="71">SUM(C128)</f>
        <v>491074.39</v>
      </c>
      <c r="D127" s="51">
        <f t="shared" ref="D127:D133" si="72">SUM(D128)</f>
        <v>491074.39</v>
      </c>
      <c r="E127" s="51">
        <f t="shared" ref="E127:E133" si="73">SUM(E128)</f>
        <v>491074.39</v>
      </c>
      <c r="F127" s="94">
        <f t="shared" ref="F127:F133" si="74">SUM(F128)</f>
        <v>491074.39</v>
      </c>
    </row>
    <row r="128" spans="1:6" x14ac:dyDescent="0.25">
      <c r="A128" s="107" t="s">
        <v>92</v>
      </c>
      <c r="B128" s="51">
        <f t="shared" si="70"/>
        <v>420538.22000000003</v>
      </c>
      <c r="C128" s="51">
        <f t="shared" si="71"/>
        <v>491074.39</v>
      </c>
      <c r="D128" s="51">
        <f t="shared" si="72"/>
        <v>491074.39</v>
      </c>
      <c r="E128" s="51">
        <f t="shared" si="73"/>
        <v>491074.39</v>
      </c>
      <c r="F128" s="94">
        <f t="shared" si="74"/>
        <v>491074.39</v>
      </c>
    </row>
    <row r="129" spans="1:6" x14ac:dyDescent="0.25">
      <c r="A129" s="107" t="s">
        <v>72</v>
      </c>
      <c r="B129" s="51">
        <f t="shared" si="70"/>
        <v>420538.22000000003</v>
      </c>
      <c r="C129" s="51">
        <f t="shared" si="71"/>
        <v>491074.39</v>
      </c>
      <c r="D129" s="51">
        <f t="shared" si="72"/>
        <v>491074.39</v>
      </c>
      <c r="E129" s="51">
        <f t="shared" si="73"/>
        <v>491074.39</v>
      </c>
      <c r="F129" s="94">
        <f t="shared" si="74"/>
        <v>491074.39</v>
      </c>
    </row>
    <row r="130" spans="1:6" x14ac:dyDescent="0.25">
      <c r="A130" s="107" t="s">
        <v>73</v>
      </c>
      <c r="B130" s="51">
        <f t="shared" si="70"/>
        <v>420538.22000000003</v>
      </c>
      <c r="C130" s="51">
        <f t="shared" si="71"/>
        <v>491074.39</v>
      </c>
      <c r="D130" s="51">
        <f t="shared" si="72"/>
        <v>491074.39</v>
      </c>
      <c r="E130" s="51">
        <f t="shared" si="73"/>
        <v>491074.39</v>
      </c>
      <c r="F130" s="94">
        <f t="shared" si="74"/>
        <v>491074.39</v>
      </c>
    </row>
    <row r="131" spans="1:6" x14ac:dyDescent="0.25">
      <c r="A131" s="107" t="s">
        <v>74</v>
      </c>
      <c r="B131" s="51">
        <f t="shared" si="70"/>
        <v>420538.22000000003</v>
      </c>
      <c r="C131" s="51">
        <f t="shared" si="71"/>
        <v>491074.39</v>
      </c>
      <c r="D131" s="51">
        <f t="shared" si="72"/>
        <v>491074.39</v>
      </c>
      <c r="E131" s="51">
        <f t="shared" si="73"/>
        <v>491074.39</v>
      </c>
      <c r="F131" s="94">
        <f t="shared" si="74"/>
        <v>491074.39</v>
      </c>
    </row>
    <row r="132" spans="1:6" x14ac:dyDescent="0.25">
      <c r="A132" s="108" t="s">
        <v>75</v>
      </c>
      <c r="B132" s="52">
        <f t="shared" si="70"/>
        <v>420538.22000000003</v>
      </c>
      <c r="C132" s="52">
        <f t="shared" si="71"/>
        <v>491074.39</v>
      </c>
      <c r="D132" s="52">
        <f t="shared" si="72"/>
        <v>491074.39</v>
      </c>
      <c r="E132" s="52">
        <f t="shared" si="73"/>
        <v>491074.39</v>
      </c>
      <c r="F132" s="96">
        <f t="shared" si="74"/>
        <v>491074.39</v>
      </c>
    </row>
    <row r="133" spans="1:6" x14ac:dyDescent="0.25">
      <c r="A133" s="107" t="s">
        <v>90</v>
      </c>
      <c r="B133" s="51">
        <f t="shared" si="70"/>
        <v>420538.22000000003</v>
      </c>
      <c r="C133" s="51">
        <f t="shared" si="71"/>
        <v>491074.39</v>
      </c>
      <c r="D133" s="51">
        <f t="shared" si="72"/>
        <v>491074.39</v>
      </c>
      <c r="E133" s="51">
        <f t="shared" si="73"/>
        <v>491074.39</v>
      </c>
      <c r="F133" s="94">
        <f t="shared" si="74"/>
        <v>491074.39</v>
      </c>
    </row>
    <row r="134" spans="1:6" x14ac:dyDescent="0.25">
      <c r="A134" s="107" t="s">
        <v>93</v>
      </c>
      <c r="B134" s="51">
        <f>SUM(B135+B139+B142)</f>
        <v>420538.22000000003</v>
      </c>
      <c r="C134" s="51">
        <f t="shared" ref="C134:F134" si="75">SUM(C135+C139+C142)</f>
        <v>491074.39</v>
      </c>
      <c r="D134" s="51">
        <f t="shared" si="75"/>
        <v>491074.39</v>
      </c>
      <c r="E134" s="51">
        <f t="shared" si="75"/>
        <v>491074.39</v>
      </c>
      <c r="F134" s="94">
        <f t="shared" si="75"/>
        <v>491074.39</v>
      </c>
    </row>
    <row r="135" spans="1:6" x14ac:dyDescent="0.25">
      <c r="A135" s="107" t="s">
        <v>18</v>
      </c>
      <c r="B135" s="51">
        <f>SUM(B136+B137+B138)</f>
        <v>410987.21</v>
      </c>
      <c r="C135" s="51">
        <f t="shared" ref="C135:D135" si="76">SUM(C136+C137+C138)</f>
        <v>491074.39</v>
      </c>
      <c r="D135" s="51">
        <f t="shared" si="76"/>
        <v>491074.39</v>
      </c>
      <c r="E135" s="51">
        <v>491074.39</v>
      </c>
      <c r="F135" s="94">
        <v>491074.39</v>
      </c>
    </row>
    <row r="136" spans="1:6" x14ac:dyDescent="0.25">
      <c r="A136" s="105" t="s">
        <v>119</v>
      </c>
      <c r="B136" s="51">
        <v>341378.46</v>
      </c>
      <c r="C136" s="90">
        <v>398168.43</v>
      </c>
      <c r="D136" s="90">
        <v>398168.43</v>
      </c>
      <c r="E136" s="90"/>
      <c r="F136" s="106"/>
    </row>
    <row r="137" spans="1:6" x14ac:dyDescent="0.25">
      <c r="A137" s="105" t="s">
        <v>125</v>
      </c>
      <c r="B137" s="51">
        <v>13689.6</v>
      </c>
      <c r="C137" s="90">
        <v>26544.560000000001</v>
      </c>
      <c r="D137" s="90">
        <v>26544.560000000001</v>
      </c>
      <c r="E137" s="90"/>
      <c r="F137" s="106"/>
    </row>
    <row r="138" spans="1:6" x14ac:dyDescent="0.25">
      <c r="A138" s="105" t="s">
        <v>120</v>
      </c>
      <c r="B138" s="51">
        <v>55919.15</v>
      </c>
      <c r="C138" s="90">
        <v>66361.399999999994</v>
      </c>
      <c r="D138" s="90">
        <v>66361.399999999994</v>
      </c>
      <c r="E138" s="90"/>
      <c r="F138" s="106"/>
    </row>
    <row r="139" spans="1:6" x14ac:dyDescent="0.25">
      <c r="A139" s="107" t="s">
        <v>22</v>
      </c>
      <c r="B139" s="51">
        <f>SUM(B140+B141)</f>
        <v>7925.21</v>
      </c>
      <c r="C139" s="51">
        <f t="shared" ref="C139:F139" si="77">SUM(C140+C141)</f>
        <v>0</v>
      </c>
      <c r="D139" s="51">
        <f t="shared" si="77"/>
        <v>0</v>
      </c>
      <c r="E139" s="51">
        <f t="shared" si="77"/>
        <v>0</v>
      </c>
      <c r="F139" s="94">
        <f t="shared" si="77"/>
        <v>0</v>
      </c>
    </row>
    <row r="140" spans="1:6" x14ac:dyDescent="0.25">
      <c r="A140" s="105" t="s">
        <v>116</v>
      </c>
      <c r="B140" s="51">
        <v>6279.45</v>
      </c>
      <c r="C140" s="90"/>
      <c r="D140" s="90"/>
      <c r="E140" s="90"/>
      <c r="F140" s="106"/>
    </row>
    <row r="141" spans="1:6" x14ac:dyDescent="0.25">
      <c r="A141" s="105" t="s">
        <v>122</v>
      </c>
      <c r="B141" s="51">
        <v>1645.76</v>
      </c>
      <c r="C141" s="90"/>
      <c r="D141" s="90"/>
      <c r="E141" s="90"/>
      <c r="F141" s="106"/>
    </row>
    <row r="142" spans="1:6" x14ac:dyDescent="0.25">
      <c r="A142" s="107" t="s">
        <v>27</v>
      </c>
      <c r="B142" s="51">
        <f>SUM(B143)</f>
        <v>1625.8</v>
      </c>
      <c r="C142" s="51">
        <f t="shared" ref="C142:F142" si="78">SUM(C143)</f>
        <v>0</v>
      </c>
      <c r="D142" s="51">
        <f t="shared" si="78"/>
        <v>0</v>
      </c>
      <c r="E142" s="51">
        <f t="shared" si="78"/>
        <v>0</v>
      </c>
      <c r="F142" s="94">
        <f t="shared" si="78"/>
        <v>0</v>
      </c>
    </row>
    <row r="143" spans="1:6" ht="15.75" thickBot="1" x14ac:dyDescent="0.3">
      <c r="A143" s="109" t="s">
        <v>123</v>
      </c>
      <c r="B143" s="110">
        <v>1625.8</v>
      </c>
      <c r="C143" s="111"/>
      <c r="D143" s="111"/>
      <c r="E143" s="111"/>
      <c r="F143" s="112"/>
    </row>
  </sheetData>
  <mergeCells count="6">
    <mergeCell ref="F4:F5"/>
    <mergeCell ref="B2:C2"/>
    <mergeCell ref="B4:B5"/>
    <mergeCell ref="C4:C5"/>
    <mergeCell ref="D4:D5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 I</vt:lpstr>
      <vt:lpstr>opći dio II</vt:lpstr>
      <vt:lpstr> posebni dio I</vt:lpstr>
      <vt:lpstr>posebni dio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cp:lastPrinted>2022-09-19T10:35:07Z</cp:lastPrinted>
  <dcterms:created xsi:type="dcterms:W3CDTF">2022-03-15T10:10:38Z</dcterms:created>
  <dcterms:modified xsi:type="dcterms:W3CDTF">2022-09-27T12:19:59Z</dcterms:modified>
</cp:coreProperties>
</file>